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Z:\FTP\Sanatorium Pálava\DUR+DSP\DSP-0-Soupisy prací-2022\"/>
    </mc:Choice>
  </mc:AlternateContent>
  <xr:revisionPtr revIDLastSave="0" documentId="13_ncr:1_{3BA68B7B-F3E9-4A5B-A9DD-10A495EB7661}" xr6:coauthVersionLast="47" xr6:coauthVersionMax="47" xr10:uidLastSave="{00000000-0000-0000-0000-000000000000}"/>
  <bookViews>
    <workbookView xWindow="2808" yWindow="1428" windowWidth="17712" windowHeight="12312" xr2:uid="{00000000-000D-0000-FFFF-FFFF00000000}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Rekapitulace!$G$24</definedName>
    <definedName name="Dodavka0">Položky!#REF!</definedName>
    <definedName name="HSV">Rekapitulace!$E$24</definedName>
    <definedName name="HSV0">Položky!#REF!</definedName>
    <definedName name="HZS">Rekapitulace!$I$24</definedName>
    <definedName name="HZS0">Položky!#REF!</definedName>
    <definedName name="JKSO">'Krycí list'!$F$4</definedName>
    <definedName name="MJ">'Krycí list'!$G$4</definedName>
    <definedName name="Mont">Rekapitulace!$H$24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list'!$A$1:$G$44</definedName>
    <definedName name="_xlnm.Print_Area" localSheetId="2">Položky!$A$1:$G$354</definedName>
    <definedName name="_xlnm.Print_Area" localSheetId="1">Rekapitulace!$A$1:$I$33</definedName>
    <definedName name="PocetMJ">'Krycí list'!$G$7</definedName>
    <definedName name="Poznamka">'Krycí list'!$B$37</definedName>
    <definedName name="Projektant">'Krycí list'!$C$7</definedName>
    <definedName name="PSV">Rekapitulace!$F$24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Rekapitulace!$H$32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69" i="3" l="1"/>
  <c r="G270" i="3"/>
  <c r="G271" i="3"/>
  <c r="G272" i="3"/>
  <c r="G273" i="3"/>
  <c r="G277" i="3" s="1"/>
  <c r="G274" i="3"/>
  <c r="G275" i="3"/>
  <c r="G276" i="3"/>
  <c r="C277" i="3"/>
  <c r="G279" i="3"/>
  <c r="G27" i="3"/>
  <c r="B22" i="2" l="1"/>
  <c r="B21" i="2"/>
  <c r="B20" i="2"/>
  <c r="A22" i="2"/>
  <c r="A21" i="2"/>
  <c r="A20" i="2"/>
  <c r="B19" i="2"/>
  <c r="B18" i="2"/>
  <c r="B17" i="2"/>
  <c r="B16" i="2"/>
  <c r="A19" i="2"/>
  <c r="A18" i="2"/>
  <c r="A17" i="2"/>
  <c r="A16" i="2"/>
  <c r="B15" i="2"/>
  <c r="B14" i="2"/>
  <c r="B13" i="2"/>
  <c r="B12" i="2"/>
  <c r="A15" i="2"/>
  <c r="A14" i="2"/>
  <c r="A13" i="2"/>
  <c r="A12" i="2"/>
  <c r="B11" i="2"/>
  <c r="A11" i="2"/>
  <c r="B10" i="2"/>
  <c r="A10" i="2"/>
  <c r="B9" i="2"/>
  <c r="A9" i="2"/>
  <c r="A8" i="2"/>
  <c r="B8" i="2"/>
  <c r="G29" i="3" l="1"/>
  <c r="G339" i="3" l="1"/>
  <c r="G330" i="3"/>
  <c r="G331" i="3"/>
  <c r="G332" i="3"/>
  <c r="G333" i="3"/>
  <c r="G334" i="3"/>
  <c r="G335" i="3"/>
  <c r="G336" i="3"/>
  <c r="G337" i="3"/>
  <c r="G338" i="3"/>
  <c r="G340" i="3"/>
  <c r="G341" i="3"/>
  <c r="G342" i="3"/>
  <c r="G203" i="3" l="1"/>
  <c r="G204" i="3"/>
  <c r="G205" i="3"/>
  <c r="G206" i="3"/>
  <c r="G207" i="3"/>
  <c r="G208" i="3"/>
  <c r="G209" i="3"/>
  <c r="G226" i="3" l="1"/>
  <c r="G35" i="3" l="1"/>
  <c r="G34" i="3"/>
  <c r="G33" i="3"/>
  <c r="G32" i="3"/>
  <c r="G31" i="3"/>
  <c r="G30" i="3"/>
  <c r="G28" i="3"/>
  <c r="G11" i="3"/>
  <c r="G61" i="3"/>
  <c r="G60" i="3"/>
  <c r="G59" i="3"/>
  <c r="G58" i="3"/>
  <c r="G57" i="3"/>
  <c r="G56" i="3"/>
  <c r="G55" i="3"/>
  <c r="G54" i="3"/>
  <c r="G38" i="3"/>
  <c r="G84" i="3"/>
  <c r="G83" i="3"/>
  <c r="G82" i="3"/>
  <c r="G81" i="3"/>
  <c r="G80" i="3"/>
  <c r="G79" i="3"/>
  <c r="G65" i="3"/>
  <c r="G107" i="3"/>
  <c r="G106" i="3"/>
  <c r="G105" i="3"/>
  <c r="G104" i="3"/>
  <c r="G103" i="3"/>
  <c r="G102" i="3"/>
  <c r="G101" i="3"/>
  <c r="G87" i="3"/>
  <c r="G133" i="3"/>
  <c r="G132" i="3"/>
  <c r="G131" i="3"/>
  <c r="G130" i="3"/>
  <c r="G129" i="3"/>
  <c r="G128" i="3"/>
  <c r="G127" i="3"/>
  <c r="G126" i="3"/>
  <c r="G110" i="3"/>
  <c r="G159" i="3"/>
  <c r="G158" i="3"/>
  <c r="G157" i="3"/>
  <c r="G156" i="3"/>
  <c r="G155" i="3"/>
  <c r="G154" i="3"/>
  <c r="G153" i="3"/>
  <c r="G152" i="3"/>
  <c r="G136" i="3"/>
  <c r="G185" i="3"/>
  <c r="G184" i="3"/>
  <c r="G183" i="3"/>
  <c r="G182" i="3"/>
  <c r="G181" i="3"/>
  <c r="G180" i="3"/>
  <c r="G179" i="3"/>
  <c r="G178" i="3"/>
  <c r="G162" i="3"/>
  <c r="G202" i="3"/>
  <c r="G188" i="3"/>
  <c r="G231" i="3"/>
  <c r="G230" i="3"/>
  <c r="G229" i="3"/>
  <c r="G228" i="3"/>
  <c r="G227" i="3"/>
  <c r="G212" i="3"/>
  <c r="G254" i="3"/>
  <c r="G253" i="3"/>
  <c r="G252" i="3"/>
  <c r="G251" i="3"/>
  <c r="G250" i="3"/>
  <c r="G249" i="3"/>
  <c r="G248" i="3"/>
  <c r="G234" i="3"/>
  <c r="G257" i="3"/>
  <c r="G299" i="3"/>
  <c r="G298" i="3"/>
  <c r="G297" i="3"/>
  <c r="G296" i="3"/>
  <c r="G295" i="3"/>
  <c r="G294" i="3"/>
  <c r="G293" i="3"/>
  <c r="G325" i="3"/>
  <c r="G324" i="3"/>
  <c r="G323" i="3"/>
  <c r="G322" i="3"/>
  <c r="G321" i="3"/>
  <c r="G320" i="3"/>
  <c r="G319" i="3"/>
  <c r="G318" i="3"/>
  <c r="G302" i="3"/>
  <c r="C351" i="3"/>
  <c r="G350" i="3"/>
  <c r="G349" i="3"/>
  <c r="G348" i="3"/>
  <c r="G347" i="3"/>
  <c r="G346" i="3"/>
  <c r="G345" i="3"/>
  <c r="C343" i="3"/>
  <c r="G329" i="3"/>
  <c r="G328" i="3"/>
  <c r="C326" i="3"/>
  <c r="C300" i="3"/>
  <c r="C255" i="3"/>
  <c r="C232" i="3"/>
  <c r="C210" i="3"/>
  <c r="C186" i="3"/>
  <c r="C160" i="3"/>
  <c r="C134" i="3"/>
  <c r="C108" i="3"/>
  <c r="C85" i="3"/>
  <c r="C63" i="3"/>
  <c r="G62" i="3"/>
  <c r="C36" i="3"/>
  <c r="G343" i="3" l="1"/>
  <c r="E21" i="2" s="1"/>
  <c r="G351" i="3"/>
  <c r="E18" i="2"/>
  <c r="G326" i="3"/>
  <c r="E20" i="2" s="1"/>
  <c r="G300" i="3"/>
  <c r="E19" i="2" s="1"/>
  <c r="G36" i="3"/>
  <c r="E8" i="2" s="1"/>
  <c r="G108" i="3"/>
  <c r="E11" i="2" s="1"/>
  <c r="G160" i="3"/>
  <c r="E13" i="2" s="1"/>
  <c r="G186" i="3"/>
  <c r="E14" i="2" s="1"/>
  <c r="G210" i="3"/>
  <c r="E15" i="2" s="1"/>
  <c r="G232" i="3"/>
  <c r="G255" i="3"/>
  <c r="G63" i="3"/>
  <c r="E9" i="2" s="1"/>
  <c r="G85" i="3"/>
  <c r="E10" i="2" s="1"/>
  <c r="G134" i="3"/>
  <c r="E12" i="2" s="1"/>
  <c r="D16" i="1"/>
  <c r="D15" i="1"/>
  <c r="D14" i="1"/>
  <c r="BE353" i="3"/>
  <c r="BD353" i="3"/>
  <c r="BC353" i="3"/>
  <c r="BB353" i="3"/>
  <c r="G353" i="3"/>
  <c r="BA353" i="3" s="1"/>
  <c r="B23" i="2"/>
  <c r="A23" i="2"/>
  <c r="C354" i="3"/>
  <c r="BE351" i="3"/>
  <c r="BD351" i="3"/>
  <c r="BC351" i="3"/>
  <c r="BB351" i="3"/>
  <c r="BE255" i="3"/>
  <c r="BD255" i="3"/>
  <c r="BC255" i="3"/>
  <c r="BB255" i="3"/>
  <c r="BE254" i="3"/>
  <c r="BD254" i="3"/>
  <c r="BC254" i="3"/>
  <c r="BB254" i="3"/>
  <c r="BA254" i="3"/>
  <c r="BE253" i="3"/>
  <c r="BD253" i="3"/>
  <c r="BC253" i="3"/>
  <c r="BB253" i="3"/>
  <c r="BA253" i="3"/>
  <c r="BE252" i="3"/>
  <c r="BD252" i="3"/>
  <c r="BC252" i="3"/>
  <c r="BB252" i="3"/>
  <c r="BA252" i="3"/>
  <c r="BE251" i="3"/>
  <c r="BD251" i="3"/>
  <c r="BC251" i="3"/>
  <c r="BB251" i="3"/>
  <c r="BA251" i="3"/>
  <c r="BE250" i="3"/>
  <c r="BD250" i="3"/>
  <c r="BC250" i="3"/>
  <c r="BB250" i="3"/>
  <c r="BA250" i="3"/>
  <c r="BE249" i="3"/>
  <c r="BD249" i="3"/>
  <c r="BC249" i="3"/>
  <c r="BB249" i="3"/>
  <c r="BA249" i="3"/>
  <c r="BE248" i="3"/>
  <c r="BD248" i="3"/>
  <c r="BC248" i="3"/>
  <c r="BB248" i="3"/>
  <c r="BA248" i="3"/>
  <c r="BE247" i="3"/>
  <c r="BD247" i="3"/>
  <c r="BC247" i="3"/>
  <c r="BB247" i="3"/>
  <c r="BA247" i="3"/>
  <c r="BE246" i="3"/>
  <c r="BD246" i="3"/>
  <c r="BC246" i="3"/>
  <c r="BB246" i="3"/>
  <c r="BA246" i="3"/>
  <c r="BE245" i="3"/>
  <c r="BD245" i="3"/>
  <c r="BC245" i="3"/>
  <c r="BB245" i="3"/>
  <c r="BA245" i="3"/>
  <c r="BE244" i="3"/>
  <c r="BD244" i="3"/>
  <c r="BC244" i="3"/>
  <c r="BB244" i="3"/>
  <c r="BA244" i="3"/>
  <c r="BE243" i="3"/>
  <c r="BD243" i="3"/>
  <c r="BC243" i="3"/>
  <c r="BB243" i="3"/>
  <c r="BA243" i="3"/>
  <c r="BE242" i="3"/>
  <c r="BD242" i="3"/>
  <c r="BC242" i="3"/>
  <c r="BB242" i="3"/>
  <c r="BA242" i="3"/>
  <c r="BE241" i="3"/>
  <c r="BD241" i="3"/>
  <c r="BC241" i="3"/>
  <c r="BB241" i="3"/>
  <c r="BA241" i="3"/>
  <c r="BE240" i="3"/>
  <c r="BD240" i="3"/>
  <c r="BC240" i="3"/>
  <c r="BB240" i="3"/>
  <c r="BA240" i="3"/>
  <c r="BE239" i="3"/>
  <c r="BD239" i="3"/>
  <c r="BC239" i="3"/>
  <c r="BB239" i="3"/>
  <c r="BA239" i="3"/>
  <c r="BE238" i="3"/>
  <c r="BD238" i="3"/>
  <c r="BC238" i="3"/>
  <c r="BB238" i="3"/>
  <c r="BA238" i="3"/>
  <c r="BE237" i="3"/>
  <c r="BD237" i="3"/>
  <c r="BC237" i="3"/>
  <c r="BB237" i="3"/>
  <c r="BA237" i="3"/>
  <c r="BE236" i="3"/>
  <c r="BD236" i="3"/>
  <c r="BC236" i="3"/>
  <c r="BB236" i="3"/>
  <c r="BA236" i="3"/>
  <c r="BE235" i="3"/>
  <c r="BD235" i="3"/>
  <c r="BC235" i="3"/>
  <c r="BB235" i="3"/>
  <c r="BA235" i="3"/>
  <c r="BE234" i="3"/>
  <c r="BD234" i="3"/>
  <c r="BC234" i="3"/>
  <c r="BB234" i="3"/>
  <c r="BA234" i="3"/>
  <c r="BE233" i="3"/>
  <c r="BD233" i="3"/>
  <c r="BC233" i="3"/>
  <c r="BB233" i="3"/>
  <c r="BA233" i="3"/>
  <c r="BE232" i="3"/>
  <c r="BD232" i="3"/>
  <c r="BC232" i="3"/>
  <c r="BB232" i="3"/>
  <c r="BE231" i="3"/>
  <c r="BD231" i="3"/>
  <c r="BC231" i="3"/>
  <c r="BB231" i="3"/>
  <c r="BA231" i="3"/>
  <c r="BE230" i="3"/>
  <c r="BD230" i="3"/>
  <c r="BC230" i="3"/>
  <c r="BB230" i="3"/>
  <c r="BA230" i="3"/>
  <c r="BE229" i="3"/>
  <c r="BD229" i="3"/>
  <c r="BC229" i="3"/>
  <c r="BB229" i="3"/>
  <c r="BA229" i="3"/>
  <c r="BE228" i="3"/>
  <c r="BD228" i="3"/>
  <c r="BC228" i="3"/>
  <c r="BB228" i="3"/>
  <c r="BA228" i="3"/>
  <c r="BE227" i="3"/>
  <c r="BD227" i="3"/>
  <c r="BC227" i="3"/>
  <c r="BB227" i="3"/>
  <c r="BA227" i="3"/>
  <c r="BE8" i="3"/>
  <c r="BD8" i="3"/>
  <c r="BC8" i="3"/>
  <c r="BB8" i="3"/>
  <c r="G8" i="3"/>
  <c r="BA8" i="3" s="1"/>
  <c r="B7" i="2"/>
  <c r="A7" i="2"/>
  <c r="C9" i="3"/>
  <c r="C4" i="3"/>
  <c r="C3" i="3"/>
  <c r="C2" i="2"/>
  <c r="C1" i="2"/>
  <c r="F31" i="1"/>
  <c r="G8" i="1"/>
  <c r="BA255" i="3" l="1"/>
  <c r="E17" i="2"/>
  <c r="BA232" i="3"/>
  <c r="E16" i="2"/>
  <c r="BA351" i="3"/>
  <c r="E22" i="2"/>
  <c r="BC354" i="3"/>
  <c r="G23" i="2" s="1"/>
  <c r="BE354" i="3"/>
  <c r="BC9" i="3"/>
  <c r="G7" i="2" s="1"/>
  <c r="BB9" i="3"/>
  <c r="F7" i="2" s="1"/>
  <c r="BE9" i="3"/>
  <c r="I7" i="2" s="1"/>
  <c r="BD9" i="3"/>
  <c r="H7" i="2" s="1"/>
  <c r="BB354" i="3"/>
  <c r="F23" i="2" s="1"/>
  <c r="BA354" i="3"/>
  <c r="E23" i="2" s="1"/>
  <c r="BA9" i="3"/>
  <c r="G9" i="3"/>
  <c r="E7" i="2" s="1"/>
  <c r="G354" i="3"/>
  <c r="BD354" i="3"/>
  <c r="H23" i="2" s="1"/>
  <c r="I24" i="2" l="1"/>
  <c r="C20" i="1" s="1"/>
  <c r="G24" i="2"/>
  <c r="C14" i="1" s="1"/>
  <c r="H24" i="2"/>
  <c r="C15" i="1" s="1"/>
  <c r="F24" i="2"/>
  <c r="C17" i="1" s="1"/>
  <c r="E24" i="2"/>
  <c r="G31" i="2" l="1"/>
  <c r="I31" i="2" s="1"/>
  <c r="G16" i="1" s="1"/>
  <c r="G30" i="2"/>
  <c r="I30" i="2" s="1"/>
  <c r="G15" i="1" s="1"/>
  <c r="G29" i="2"/>
  <c r="I29" i="2" s="1"/>
  <c r="C16" i="1"/>
  <c r="C18" i="1" s="1"/>
  <c r="C21" i="1" s="1"/>
  <c r="H32" i="2" l="1"/>
  <c r="G22" i="1" s="1"/>
  <c r="G14" i="1"/>
  <c r="G21" i="1" l="1"/>
  <c r="C22" i="1"/>
  <c r="F32" i="1" s="1"/>
  <c r="F33" i="1" l="1"/>
  <c r="F34" i="1" s="1"/>
</calcChain>
</file>

<file path=xl/sharedStrings.xml><?xml version="1.0" encoding="utf-8"?>
<sst xmlns="http://schemas.openxmlformats.org/spreadsheetml/2006/main" count="598" uniqueCount="180">
  <si>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</si>
  <si>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</si>
  <si>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</si>
  <si>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</si>
  <si>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</si>
  <si>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</si>
  <si>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</si>
  <si>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</si>
  <si>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</si>
  <si>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</si>
  <si>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</si>
  <si>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</si>
  <si>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</si>
  <si>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</si>
  <si>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</si>
  <si>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</si>
  <si>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</si>
  <si>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</si>
  <si>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</si>
  <si>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</si>
  <si>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</si>
  <si>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</si>
  <si>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</si>
  <si>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</si>
  <si>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</si>
  <si>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</si>
  <si>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</si>
  <si>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</si>
  <si>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</si>
  <si>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</si>
  <si>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</si>
  <si>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</si>
  <si>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</si>
  <si>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</si>
  <si>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</si>
  <si>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</si>
  <si>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</si>
  <si>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</si>
  <si>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</si>
  <si>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</si>
  <si>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</si>
  <si>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</si>
  <si>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</si>
  <si>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</si>
  <si>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</si>
  <si>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</si>
  <si>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</si>
  <si>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</si>
  <si>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</si>
  <si>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</si>
  <si>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</si>
  <si>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</si>
  <si>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</si>
  <si>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</si>
  <si>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</si>
  <si>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</si>
  <si>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</si>
  <si>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</si>
  <si>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</si>
  <si>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</si>
  <si>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</si>
  <si>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</si>
  <si>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</si>
  <si>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</si>
  <si>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</si>
  <si>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</si>
  <si>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ks</t>
  </si>
  <si>
    <t>Celkem za</t>
  </si>
  <si>
    <t>999</t>
  </si>
  <si>
    <t>Požární utěsnění</t>
  </si>
  <si>
    <t>VZT1</t>
  </si>
  <si>
    <t>Zařízení VZT 1</t>
  </si>
  <si>
    <t>- ventilátory</t>
  </si>
  <si>
    <t>- filtry</t>
  </si>
  <si>
    <t>- rekuperační výměník</t>
  </si>
  <si>
    <t xml:space="preserve">- by-passová klapka	</t>
  </si>
  <si>
    <t>- uzavírací klapky</t>
  </si>
  <si>
    <t>- servopohony</t>
  </si>
  <si>
    <t>- pružné manžety na hrdlech</t>
  </si>
  <si>
    <t>- vodní ohřívač</t>
  </si>
  <si>
    <t>- směšovací uzel</t>
  </si>
  <si>
    <t>- dodávka v dílech</t>
  </si>
  <si>
    <t>- sestavení jednotky</t>
  </si>
  <si>
    <t>- doprava montérů a materiálu</t>
  </si>
  <si>
    <t>m</t>
  </si>
  <si>
    <t>m2</t>
  </si>
  <si>
    <t>VZT2</t>
  </si>
  <si>
    <t>Zařízení VZT 2</t>
  </si>
  <si>
    <t>VZT4</t>
  </si>
  <si>
    <t>Zařízení VZT 4</t>
  </si>
  <si>
    <t>VZT5</t>
  </si>
  <si>
    <t>Zařízení VZT 5</t>
  </si>
  <si>
    <t>Doprava</t>
  </si>
  <si>
    <t>Kompletační činnost zhotovitele</t>
  </si>
  <si>
    <t>Provozní vlivy</t>
  </si>
  <si>
    <t>FaBa engineering, s.r.o., Břeclav</t>
  </si>
  <si>
    <t>Utěsnění prostupu kruh/čtyřhran potr. požár. kons. D+M, EI dle PBŘ, včetně protokolu</t>
  </si>
  <si>
    <t>Lamelová požární klapka do stěny, se servopohonem, bez proudu zavřeno, EI dle PBŘ, D+M, označení zařízení, přesuny hmot</t>
  </si>
  <si>
    <t>- regulace</t>
  </si>
  <si>
    <t>Protidešťové žaluzie, tlumiče hluku, zpětné a regulační klapky, D+M</t>
  </si>
  <si>
    <t>Distribuční elementy D+M</t>
  </si>
  <si>
    <t>Tepelná izolace ze syntetického kaučuku, ve dvou vrstvách, tl. 2x 30 mm, vnější vrstva s ochrannou Al fólií, D+M</t>
  </si>
  <si>
    <t>Požární izolace tl. 60 mm, oboustranná, EI dle PBŘ, D+M</t>
  </si>
  <si>
    <t>Požární klapka do potrubí, EI dle PBŘ, se servopohonem 230 V, bez proudu zavřeno, koncové spínače, D+M</t>
  </si>
  <si>
    <t>Zaregulování průtoků, montážní a upevňovací materiál, označení zařízení a potrubí, přesuny hmot</t>
  </si>
  <si>
    <t>- vodní chladič</t>
  </si>
  <si>
    <t>VZT3.1</t>
  </si>
  <si>
    <t>Zařízení VZT 3.1</t>
  </si>
  <si>
    <t>VZT3.2</t>
  </si>
  <si>
    <t>Zařízení VZT 3.2</t>
  </si>
  <si>
    <t>VZT6</t>
  </si>
  <si>
    <t>Zařízení VZT 6</t>
  </si>
  <si>
    <t>VZT7</t>
  </si>
  <si>
    <t>Zařízení VZT 7</t>
  </si>
  <si>
    <t>VZT8.1</t>
  </si>
  <si>
    <t>Zařízení VZT 8.1</t>
  </si>
  <si>
    <t>VZT8.2</t>
  </si>
  <si>
    <t>Zařízení VZT 8.2</t>
  </si>
  <si>
    <t>VZT9</t>
  </si>
  <si>
    <t>Zařízení VZT 9</t>
  </si>
  <si>
    <t>VZT10</t>
  </si>
  <si>
    <t>Zařízení VZT 10</t>
  </si>
  <si>
    <t>VZT11</t>
  </si>
  <si>
    <t>Zařízení VZT 11</t>
  </si>
  <si>
    <t>VZT12</t>
  </si>
  <si>
    <t>Zařízení VZT 12</t>
  </si>
  <si>
    <t>VZT Parapetní vzduchotechnická jednotka 7 880 m3/hod při 800 Pa, montáž, zaregulování, nastavení a uvedení do provozu</t>
  </si>
  <si>
    <t>VZT Parapetní vzduchotechnická jednotka 2 500 m3/hod při 300 Pa, montáž, zaregulování, nastavení a uvedení do provozu</t>
  </si>
  <si>
    <t>VZT Parapetní vzduchotechnická jednotka 2530 m3/hod při 400 Pa, montáž, zaregulování, nastavení a uvedení do provozu</t>
  </si>
  <si>
    <t>VZT Parapetní vzduchotechnická jednotka 1 250 m3/hod při 200 Pa, montáž, zaregulování, nastavení a uvedení do provozu</t>
  </si>
  <si>
    <t>VZT Parapetní vzduchotechnická jednotka 1 250 m3/hod při 300 Pa, montáž, zaregulování, nastavení a uvedení do provozu</t>
  </si>
  <si>
    <t>VZT Parapetní vzduchotechnická jednotka 4 100 m3/hod při 400 Pa, montáž, zaregulování, nastavení a uvedení do provozu</t>
  </si>
  <si>
    <t>VZT Parapetní vzduchotechnická jednotka 1 350 m3/hod při 300 Pa, montáž, zaregulování, nastavení a uvedení do provozu</t>
  </si>
  <si>
    <t>VZT Parapetní vzduchotechnická jednotka 3 230 m3/hod při 400 Pa, montáž, zaregulování, nastavení a uvedení do provozu</t>
  </si>
  <si>
    <t>VZT Parapetní vzduchotechnická jednotka 13 650 m3/hod při 400 Pa, montáž, zaregulování, nastavení a uvedení do provozu</t>
  </si>
  <si>
    <t>VZT Parapetní vzduchotechnická jednotka 2 310 m3/hod při 300 Pa, montáž, zaregulování, nastavení a uvedení do provozu</t>
  </si>
  <si>
    <t>VZT Podstropní vzduchotechnická jednotka 600 m3/hod při 200 Pa, montáž, zaregulování, nastavení a uvedení do provozu</t>
  </si>
  <si>
    <t>VZT Parapetní vzduchotechnická jednotka 4 700 m3/hod při 600 Pa, montáž, zaregulování, nastavení a uvedení do provozu</t>
  </si>
  <si>
    <t>Kruhové potrubí spiro a ohebné, včetně tvarovek, od d75 mm do d315 mm, D+M</t>
  </si>
  <si>
    <t>Čtyřhranné potrubí s přírubou, včetně tvarovek, průřezu od 0,06 do 0,16 m2, D+M</t>
  </si>
  <si>
    <t>Kruhové potrubí spiro a ohebné, včetně tvarovek, od d75 mm do d400 mm, D+M</t>
  </si>
  <si>
    <t>Čtyřhranné potrubí s přírubou, včetně tvarovek, průřezu od 0,06 do 0,25 m2, D+M</t>
  </si>
  <si>
    <t>Čtyřhranné potrubí s přírubou, včetně tvarovek, průřezu od 0,06 do 1,4 m2, D+M</t>
  </si>
  <si>
    <t>Montážní a upevňovací materiál, označení zařízení a potrubí, přesuny hmot</t>
  </si>
  <si>
    <t>Čtyřhranné potrubí s přírubou, včetně tvarovek, průřezu od 0,06 do 0,24 m2, D+M</t>
  </si>
  <si>
    <t>Kruhové potrubí spiro a ohebné, včetně tvarovek, od d75 mm do d250 mm, D+M</t>
  </si>
  <si>
    <t>Čtyřhranné potrubí s přírubou, včetně tvarovek, průřezu od 0,06 do 0,64 m2, D+M</t>
  </si>
  <si>
    <t>Kruhové potrubí spiro a ohebné, včetně tvarovek, od d75 mm do d200 mm, D+M</t>
  </si>
  <si>
    <t>Čtyřhranné potrubí s přírubou, včetně tvarovek, průřezu od 0,06 do 0,4 m2, D+M, včetně kataforetického lakování</t>
  </si>
  <si>
    <t>Větrací strop není součástí tohoto svazku</t>
  </si>
  <si>
    <t>Čtyřhranné potrubí s přírubou, včetně tvarovek, průřezu od 0,06 do 0,5 m2, D+M</t>
  </si>
  <si>
    <t>Kruhové potrubí spiro a ohebné, včetně tvarovek, od d75 mm do d160 mm, D+M</t>
  </si>
  <si>
    <t>Čtyřhranné potrubí s přírubou, včetně tvarovek, průřezu od 0,06 do 0,72 m2, D+M</t>
  </si>
  <si>
    <t>Zařízení VZT 13</t>
  </si>
  <si>
    <t>VZT13</t>
  </si>
  <si>
    <t>VZT14</t>
  </si>
  <si>
    <t>Zařízení VZT 14</t>
  </si>
  <si>
    <t>Protidešťové žaluzie,uzavírací a regulační klapky, D+M</t>
  </si>
  <si>
    <t>Čtyřhranné potrubí s přírubou, včetně tvarovek, průřezu od 0,06 do 0,2 m2, D+M</t>
  </si>
  <si>
    <t>Čtyřhranné potrubí s přírubou, včetně tvarovek, průřezu od 0,06 do 0,42 m2, D+M</t>
  </si>
  <si>
    <t>Radiální ventilátor pro CHÚC, 3 000 m3/hod při 100 Pa , montáž, připojení, zaregulování, zprovoznění</t>
  </si>
  <si>
    <t>Větrací jednotka pro CHÚC, 21 100 m3/hod při 400 Pa , montáž, připojení, zaregulování, zprovoznění</t>
  </si>
  <si>
    <t>Větrací jednotka pro CHÚC, 12 500 m3/hod při 200 Pa , montáž, připojení, zaregulování, zprovoznění</t>
  </si>
  <si>
    <t>Větrací jednotka pro CHÚC, 8 500 m3/hod při 200 Pa , montáž, připojení, zaregulování, zprovoznění</t>
  </si>
  <si>
    <t>Radiální ventilátor, 3 300 m3/hod při 200 Pa , montáž, připojení, zaregulování, zprovoznění</t>
  </si>
  <si>
    <t>Radiální ventilátor, 4 400 m3/hod při 200 Pa , montáž, připojení, zaregulování, zprovoznění</t>
  </si>
  <si>
    <t>Radiální ventilátor, 2 200 m3/hod při 200 Pa , montáž, připojení, zaregulování, zprovoznění</t>
  </si>
  <si>
    <t>Radiální ventilátor, 1 800 m3/hod při 200 Pa , montáž, připojení, zaregulování, zprovoznění</t>
  </si>
  <si>
    <t>Čtyřhranné plastové potrubí s žebrováním a přírubou, včetně tvarovek, průřezu do 1,5 m2, D+M</t>
  </si>
  <si>
    <t>Čtyřhranné potrubí s přírubou, včetně tvarovek, průřezu od 0,06 do 0,79 m2, D+M</t>
  </si>
  <si>
    <t>Kruhové potrubí spiro, včetně tvarovek, od d75 mm do d250 mm, D+M</t>
  </si>
  <si>
    <t>Kruhové potrubí ohebné, d90 mm, D+M, včetně uchycení</t>
  </si>
  <si>
    <t>SANATORIUM PÁLAVA - ODBORNÝ LÉČEBNÝ ÚSTAV PASOHLÁVKY</t>
  </si>
  <si>
    <t>kpl</t>
  </si>
  <si>
    <t>D.1.01.4f Vzduchotechnika</t>
  </si>
  <si>
    <t>Kruhové potrubí spiro a ohebné, včetně tvarovek, od d75 mm do d200 mm, D+M, včetně kataforetického lakování</t>
  </si>
  <si>
    <t>Thermal Pasohlávky a.s.</t>
  </si>
  <si>
    <t xml:space="preserve">- by-passová a cirkulační klapka	</t>
  </si>
  <si>
    <t>- regulační uzel</t>
  </si>
  <si>
    <t>Radiální ventilátor, 5 500 m3/hod při 100 Pa , montáž, připojení, zaregulování, zprovoznění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</si>
</sst>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"/>
    <numFmt numFmtId="165" formatCode="#,##0.00\ &quot;Kč&quot;"/>
    <numFmt numFmtId="166" formatCode="0.0"/>
  </numFmts>
  <fonts count="21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sz val="8"/>
      <color indexed="50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212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9" fillId="0" borderId="0" xfId="1" applyFont="1" applyAlignment="1"/>
    <xf numFmtId="0" fontId="9" fillId="0" borderId="0" xfId="1" applyAlignment="1">
      <alignment horizontal="right"/>
    </xf>
    <xf numFmtId="0" fontId="20" fillId="0" borderId="0" xfId="1" applyFont="1" applyBorder="1"/>
    <xf numFmtId="3" fontId="20" fillId="0" borderId="0" xfId="1" applyNumberFormat="1" applyFont="1" applyBorder="1" applyAlignment="1">
      <alignment horizontal="right"/>
    </xf>
    <xf numFmtId="4" fontId="20" fillId="0" borderId="0" xfId="1" applyNumberFormat="1" applyFont="1" applyBorder="1"/>
    <xf numFmtId="0" fontId="19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49" fontId="15" fillId="0" borderId="0" xfId="1" applyNumberFormat="1" applyFont="1" applyFill="1" applyAlignment="1">
      <alignment horizontal="centerContinuous"/>
    </xf>
    <xf numFmtId="49" fontId="9" fillId="0" borderId="0" xfId="1" applyNumberFormat="1" applyFont="1" applyFill="1"/>
    <xf numFmtId="49" fontId="4" fillId="0" borderId="15" xfId="1" applyNumberFormat="1" applyFont="1" applyFill="1" applyBorder="1" applyAlignment="1">
      <alignment horizontal="center"/>
    </xf>
    <xf numFmtId="49" fontId="5" fillId="0" borderId="53" xfId="1" applyNumberFormat="1" applyFont="1" applyFill="1" applyBorder="1"/>
    <xf numFmtId="49" fontId="8" fillId="0" borderId="53" xfId="1" applyNumberFormat="1" applyFont="1" applyFill="1" applyBorder="1" applyAlignment="1">
      <alignment wrapText="1"/>
    </xf>
    <xf numFmtId="49" fontId="3" fillId="0" borderId="60" xfId="1" applyNumberFormat="1" applyFont="1" applyFill="1" applyBorder="1"/>
    <xf numFmtId="49" fontId="9" fillId="0" borderId="0" xfId="1" applyNumberFormat="1" applyFill="1"/>
    <xf numFmtId="49" fontId="9" fillId="0" borderId="0" xfId="1" applyNumberFormat="1"/>
    <xf numFmtId="49" fontId="9" fillId="0" borderId="0" xfId="1" applyNumberFormat="1" applyBorder="1"/>
    <xf numFmtId="49" fontId="20" fillId="0" borderId="0" xfId="1" applyNumberFormat="1" applyFont="1" applyBorder="1"/>
    <xf numFmtId="0" fontId="9" fillId="0" borderId="0" xfId="1" applyNumberFormat="1" applyFill="1"/>
    <xf numFmtId="49" fontId="18" fillId="0" borderId="13" xfId="1" applyNumberFormat="1" applyFont="1" applyFill="1" applyBorder="1" applyAlignment="1">
      <alignment horizontal="left" wrapText="1" indent="1"/>
    </xf>
    <xf numFmtId="49" fontId="0" fillId="0" borderId="0" xfId="0" applyNumberFormat="1" applyFill="1"/>
    <xf numFmtId="49" fontId="0" fillId="0" borderId="6" xfId="0" applyNumberFormat="1" applyFill="1" applyBorder="1"/>
    <xf numFmtId="49" fontId="3" fillId="0" borderId="48" xfId="1" applyNumberFormat="1" applyFont="1" applyFill="1" applyBorder="1"/>
    <xf numFmtId="0" fontId="9" fillId="0" borderId="48" xfId="1" applyFill="1" applyBorder="1"/>
    <xf numFmtId="0" fontId="3" fillId="3" borderId="0" xfId="0" applyFont="1" applyFill="1" applyBorder="1"/>
    <xf numFmtId="49" fontId="10" fillId="0" borderId="0" xfId="0" applyNumberFormat="1" applyFont="1" applyFill="1" applyBorder="1"/>
    <xf numFmtId="0" fontId="10" fillId="0" borderId="5" xfId="0" applyNumberFormat="1" applyFont="1" applyFill="1" applyBorder="1"/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49" fontId="18" fillId="0" borderId="13" xfId="1" applyNumberFormat="1" applyFont="1" applyFill="1" applyBorder="1" applyAlignment="1">
      <alignment horizontal="left" wrapText="1" indent="1"/>
    </xf>
    <xf numFmtId="49" fontId="0" fillId="0" borderId="0" xfId="0" applyNumberFormat="1" applyFill="1"/>
    <xf numFmtId="49" fontId="0" fillId="0" borderId="6" xfId="0" applyNumberFormat="1" applyFill="1" applyBorder="1"/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  <xf numFmtId="49" fontId="3" fillId="0" borderId="61" xfId="1" applyNumberFormat="1" applyFont="1" applyFill="1" applyBorder="1" applyAlignment="1">
      <alignment horizontal="left"/>
    </xf>
    <xf numFmtId="49" fontId="3" fillId="0" borderId="44" xfId="1" applyNumberFormat="1" applyFont="1" applyFill="1" applyBorder="1" applyAlignment="1">
      <alignment horizontal="left"/>
    </xf>
    <xf numFmtId="49" fontId="3" fillId="0" borderId="45" xfId="1" applyNumberFormat="1" applyFont="1" applyFill="1" applyBorder="1" applyAlignment="1">
      <alignment horizontal="left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1"/>
  <dimension ref="A1:BE55"/>
  <sheetViews>
    <sheetView tabSelected="1" view="pageBreakPreview" topLeftCell="C16" zoomScale="85" zoomScaleNormal="100" zoomScaleSheetLayoutView="85" workbookViewId="0">
      <selection activeCell="C21" sqref="C21"/>
    </sheetView>
  </sheetViews>
  <sheetFormatPr defaultRowHeight="13.2" x14ac:dyDescent="0.25"/>
  <cols>
    <col min="1" max="1" width="2" customWidth="1"/>
    <col min="2" max="2" width="15" customWidth="1"/>
    <col min="3" max="3" width="15.88671875" customWidth="1"/>
    <col min="4" max="4" width="14.5546875" customWidth="1"/>
    <col min="5" max="5" width="12.5546875" customWidth="1"/>
    <col min="6" max="6" width="19.6640625" customWidth="1"/>
    <col min="7" max="7" width="14.109375" customWidth="1"/>
  </cols>
  <sheetData>
    <row r="1" spans="1:57" ht="21.75" customHeight="1" x14ac:dyDescent="0.3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3"/>
    <row r="3" spans="1:57" ht="12.9" customHeight="1" x14ac:dyDescent="0.25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" customHeight="1" x14ac:dyDescent="0.3">
      <c r="A4" s="7"/>
      <c r="B4" s="8"/>
      <c r="C4" s="181" t="s">
        <v>174</v>
      </c>
      <c r="D4" s="10"/>
      <c r="E4" s="10"/>
      <c r="F4" s="11"/>
      <c r="G4" s="12"/>
    </row>
    <row r="5" spans="1:57" ht="12.9" customHeight="1" x14ac:dyDescent="0.25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" customHeight="1" x14ac:dyDescent="0.3">
      <c r="A6" s="7"/>
      <c r="B6" s="8"/>
      <c r="C6" s="9" t="s">
        <v>172</v>
      </c>
      <c r="D6" s="10"/>
      <c r="E6" s="10"/>
      <c r="F6" s="18"/>
      <c r="G6" s="12"/>
    </row>
    <row r="7" spans="1:57" x14ac:dyDescent="0.25">
      <c r="A7" s="13" t="s">
        <v>8</v>
      </c>
      <c r="B7" s="15"/>
      <c r="C7" s="185"/>
      <c r="D7" s="186"/>
      <c r="E7" s="19" t="s">
        <v>9</v>
      </c>
      <c r="F7" s="20"/>
      <c r="G7" s="21">
        <v>0</v>
      </c>
      <c r="H7" s="22"/>
      <c r="I7" s="22"/>
    </row>
    <row r="8" spans="1:57" x14ac:dyDescent="0.25">
      <c r="A8" s="13" t="s">
        <v>10</v>
      </c>
      <c r="B8" s="15"/>
      <c r="C8" s="185" t="s">
        <v>176</v>
      </c>
      <c r="D8" s="186"/>
      <c r="E8" s="16" t="s">
        <v>11</v>
      </c>
      <c r="F8" s="15"/>
      <c r="G8" s="23">
        <f>IF(PocetMJ=0,,ROUND((F30+F32)/PocetMJ,1))</f>
        <v>0</v>
      </c>
    </row>
    <row r="9" spans="1:57" x14ac:dyDescent="0.25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 x14ac:dyDescent="0.25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x14ac:dyDescent="0.25">
      <c r="A11" s="28"/>
      <c r="B11" s="11"/>
      <c r="C11" s="11"/>
      <c r="D11" s="11"/>
      <c r="E11" s="187" t="s">
        <v>95</v>
      </c>
      <c r="F11" s="188"/>
      <c r="G11" s="189"/>
    </row>
    <row r="12" spans="1:57" ht="28.5" customHeight="1" thickBot="1" x14ac:dyDescent="0.3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 x14ac:dyDescent="0.3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" customHeight="1" x14ac:dyDescent="0.25">
      <c r="A14" s="40"/>
      <c r="B14" s="41" t="s">
        <v>19</v>
      </c>
      <c r="C14" s="42">
        <f>Dodavka</f>
        <v>0</v>
      </c>
      <c r="D14" s="43" t="str">
        <f>Rekapitulace!A29</f>
        <v>Doprava</v>
      </c>
      <c r="E14" s="44"/>
      <c r="F14" s="45"/>
      <c r="G14" s="42">
        <f>Rekapitulace!I29</f>
        <v>0</v>
      </c>
    </row>
    <row r="15" spans="1:57" ht="15.9" customHeight="1" x14ac:dyDescent="0.25">
      <c r="A15" s="40" t="s">
        <v>20</v>
      </c>
      <c r="B15" s="41" t="s">
        <v>21</v>
      </c>
      <c r="C15" s="42">
        <f>Mont</f>
        <v>0</v>
      </c>
      <c r="D15" s="24" t="str">
        <f>Rekapitulace!A30</f>
        <v>Kompletační činnost zhotovitele</v>
      </c>
      <c r="E15" s="46"/>
      <c r="F15" s="47"/>
      <c r="G15" s="42">
        <f>Rekapitulace!I30</f>
        <v>0</v>
      </c>
    </row>
    <row r="16" spans="1:57" ht="15.9" customHeight="1" x14ac:dyDescent="0.25">
      <c r="A16" s="40" t="s">
        <v>22</v>
      </c>
      <c r="B16" s="41" t="s">
        <v>23</v>
      </c>
      <c r="C16" s="42">
        <f>HSV</f>
        <v>0</v>
      </c>
      <c r="D16" s="24" t="str">
        <f>Rekapitulace!A31</f>
        <v>Provozní vlivy</v>
      </c>
      <c r="E16" s="46"/>
      <c r="F16" s="47"/>
      <c r="G16" s="42">
        <f>Rekapitulace!I31</f>
        <v>0</v>
      </c>
    </row>
    <row r="17" spans="1:7" ht="15.9" customHeight="1" x14ac:dyDescent="0.25">
      <c r="A17" s="48" t="s">
        <v>24</v>
      </c>
      <c r="B17" s="41" t="s">
        <v>25</v>
      </c>
      <c r="C17" s="42">
        <f>PSV</f>
        <v>0</v>
      </c>
      <c r="D17" s="24"/>
      <c r="E17" s="46"/>
      <c r="F17" s="47"/>
      <c r="G17" s="42"/>
    </row>
    <row r="18" spans="1:7" ht="15.9" customHeight="1" x14ac:dyDescent="0.25">
      <c r="A18" s="49" t="s">
        <v>26</v>
      </c>
      <c r="B18" s="41"/>
      <c r="C18" s="42">
        <f>SUM(C14:C17)</f>
        <v>0</v>
      </c>
      <c r="D18" s="50"/>
      <c r="E18" s="46"/>
      <c r="F18" s="47"/>
      <c r="G18" s="42"/>
    </row>
    <row r="19" spans="1:7" ht="15.9" customHeight="1" x14ac:dyDescent="0.25">
      <c r="A19" s="49"/>
      <c r="B19" s="41"/>
      <c r="C19" s="42"/>
      <c r="D19" s="24"/>
      <c r="E19" s="46"/>
      <c r="F19" s="47"/>
      <c r="G19" s="42"/>
    </row>
    <row r="20" spans="1:7" ht="15.9" customHeight="1" x14ac:dyDescent="0.25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" customHeight="1" x14ac:dyDescent="0.25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f>G22-SUM(G14:G20)</f>
        <v>0</v>
      </c>
    </row>
    <row r="22" spans="1:7" ht="15.9" customHeight="1" thickBot="1" x14ac:dyDescent="0.3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f>VRN</f>
        <v>0</v>
      </c>
    </row>
    <row r="23" spans="1:7" x14ac:dyDescent="0.25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 x14ac:dyDescent="0.25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5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 x14ac:dyDescent="0.25">
      <c r="A26" s="28"/>
      <c r="B26" s="57"/>
      <c r="C26" s="29" t="s">
        <v>37</v>
      </c>
      <c r="D26" s="11"/>
      <c r="E26" s="29" t="s">
        <v>38</v>
      </c>
      <c r="F26" s="11"/>
      <c r="G26" s="12"/>
    </row>
    <row r="27" spans="1:7" x14ac:dyDescent="0.25">
      <c r="A27" s="28"/>
      <c r="B27" s="11"/>
      <c r="C27" s="29"/>
      <c r="D27" s="11"/>
      <c r="E27" s="29"/>
      <c r="F27" s="11"/>
      <c r="G27" s="12"/>
    </row>
    <row r="28" spans="1:7" ht="97.5" customHeight="1" x14ac:dyDescent="0.25">
      <c r="A28" s="28"/>
      <c r="B28" s="11"/>
      <c r="C28" s="29"/>
      <c r="D28" s="11"/>
      <c r="E28" s="29"/>
      <c r="F28" s="11"/>
      <c r="G28" s="12"/>
    </row>
    <row r="29" spans="1:7" x14ac:dyDescent="0.25">
      <c r="A29" s="13" t="s">
        <v>39</v>
      </c>
      <c r="B29" s="15"/>
      <c r="C29" s="58">
        <v>0</v>
      </c>
      <c r="D29" s="15" t="s">
        <v>40</v>
      </c>
      <c r="E29" s="16"/>
      <c r="F29" s="59">
        <v>0</v>
      </c>
      <c r="G29" s="17"/>
    </row>
    <row r="30" spans="1:7" x14ac:dyDescent="0.25">
      <c r="A30" s="13" t="s">
        <v>39</v>
      </c>
      <c r="B30" s="15"/>
      <c r="C30" s="58">
        <v>15</v>
      </c>
      <c r="D30" s="15" t="s">
        <v>40</v>
      </c>
      <c r="E30" s="16"/>
      <c r="F30" s="59">
        <v>0</v>
      </c>
      <c r="G30" s="17"/>
    </row>
    <row r="31" spans="1:7" x14ac:dyDescent="0.25">
      <c r="A31" s="13" t="s">
        <v>41</v>
      </c>
      <c r="B31" s="15"/>
      <c r="C31" s="58">
        <v>15</v>
      </c>
      <c r="D31" s="15" t="s">
        <v>40</v>
      </c>
      <c r="E31" s="16"/>
      <c r="F31" s="60">
        <f>ROUND(PRODUCT(F30,C31/100),0)</f>
        <v>0</v>
      </c>
      <c r="G31" s="27"/>
    </row>
    <row r="32" spans="1:7" x14ac:dyDescent="0.25">
      <c r="A32" s="13" t="s">
        <v>39</v>
      </c>
      <c r="B32" s="15"/>
      <c r="C32" s="58">
        <v>21</v>
      </c>
      <c r="D32" s="15" t="s">
        <v>40</v>
      </c>
      <c r="E32" s="16"/>
      <c r="F32" s="59">
        <f>C22</f>
        <v>0</v>
      </c>
      <c r="G32" s="17"/>
    </row>
    <row r="33" spans="1:8" x14ac:dyDescent="0.25">
      <c r="A33" s="13" t="s">
        <v>41</v>
      </c>
      <c r="B33" s="15"/>
      <c r="C33" s="58">
        <v>21</v>
      </c>
      <c r="D33" s="15" t="s">
        <v>40</v>
      </c>
      <c r="E33" s="16"/>
      <c r="F33" s="60">
        <f>ROUND(PRODUCT(F32,C33/100),0)</f>
        <v>0</v>
      </c>
      <c r="G33" s="27"/>
    </row>
    <row r="34" spans="1:8" s="66" customFormat="1" ht="19.5" customHeight="1" thickBot="1" x14ac:dyDescent="0.35">
      <c r="A34" s="61" t="s">
        <v>42</v>
      </c>
      <c r="B34" s="62"/>
      <c r="C34" s="62"/>
      <c r="D34" s="62"/>
      <c r="E34" s="63"/>
      <c r="F34" s="64">
        <f>ROUND(SUM(F29:F33),0)</f>
        <v>0</v>
      </c>
      <c r="G34" s="65"/>
    </row>
    <row r="36" spans="1:8" x14ac:dyDescent="0.25">
      <c r="A36" s="67" t="s">
        <v>43</v>
      </c>
      <c r="B36" s="67"/>
      <c r="C36" s="67"/>
      <c r="D36" s="67"/>
      <c r="E36" s="67"/>
      <c r="F36" s="67"/>
      <c r="G36" s="67"/>
      <c r="H36" t="s">
        <v>4</v>
      </c>
    </row>
    <row r="37" spans="1:8" ht="14.25" customHeight="1" x14ac:dyDescent="0.25">
      <c r="A37" s="67"/>
      <c r="B37" s="190"/>
      <c r="C37" s="190"/>
      <c r="D37" s="190"/>
      <c r="E37" s="190"/>
      <c r="F37" s="190"/>
      <c r="G37" s="190"/>
      <c r="H37" t="s">
        <v>4</v>
      </c>
    </row>
    <row r="38" spans="1:8" ht="12.75" customHeight="1" x14ac:dyDescent="0.25">
      <c r="A38" s="68"/>
      <c r="B38" s="190"/>
      <c r="C38" s="190"/>
      <c r="D38" s="190"/>
      <c r="E38" s="190"/>
      <c r="F38" s="190"/>
      <c r="G38" s="190"/>
      <c r="H38" t="s">
        <v>4</v>
      </c>
    </row>
    <row r="39" spans="1:8" x14ac:dyDescent="0.25">
      <c r="A39" s="68"/>
      <c r="B39" s="190"/>
      <c r="C39" s="190"/>
      <c r="D39" s="190"/>
      <c r="E39" s="190"/>
      <c r="F39" s="190"/>
      <c r="G39" s="190"/>
      <c r="H39" t="s">
        <v>4</v>
      </c>
    </row>
    <row r="40" spans="1:8" x14ac:dyDescent="0.25">
      <c r="A40" s="68"/>
      <c r="B40" s="190"/>
      <c r="C40" s="190"/>
      <c r="D40" s="190"/>
      <c r="E40" s="190"/>
      <c r="F40" s="190"/>
      <c r="G40" s="190"/>
      <c r="H40" t="s">
        <v>4</v>
      </c>
    </row>
    <row r="41" spans="1:8" x14ac:dyDescent="0.25">
      <c r="A41" s="68"/>
      <c r="B41" s="190"/>
      <c r="C41" s="190"/>
      <c r="D41" s="190"/>
      <c r="E41" s="190"/>
      <c r="F41" s="190"/>
      <c r="G41" s="190"/>
      <c r="H41" t="s">
        <v>4</v>
      </c>
    </row>
    <row r="42" spans="1:8" x14ac:dyDescent="0.25">
      <c r="A42" s="68"/>
      <c r="B42" s="190"/>
      <c r="C42" s="190"/>
      <c r="D42" s="190"/>
      <c r="E42" s="190"/>
      <c r="F42" s="190"/>
      <c r="G42" s="190"/>
      <c r="H42" t="s">
        <v>4</v>
      </c>
    </row>
    <row r="43" spans="1:8" x14ac:dyDescent="0.25">
      <c r="A43" s="68"/>
      <c r="B43" s="190"/>
      <c r="C43" s="190"/>
      <c r="D43" s="190"/>
      <c r="E43" s="190"/>
      <c r="F43" s="190"/>
      <c r="G43" s="190"/>
      <c r="H43" t="s">
        <v>4</v>
      </c>
    </row>
    <row r="44" spans="1:8" x14ac:dyDescent="0.25">
      <c r="A44" s="68"/>
      <c r="B44" s="190"/>
      <c r="C44" s="190"/>
      <c r="D44" s="190"/>
      <c r="E44" s="190"/>
      <c r="F44" s="190"/>
      <c r="G44" s="190"/>
      <c r="H44" t="s">
        <v>4</v>
      </c>
    </row>
    <row r="45" spans="1:8" ht="3" customHeight="1" x14ac:dyDescent="0.25">
      <c r="A45" s="68"/>
      <c r="B45" s="190"/>
      <c r="C45" s="190"/>
      <c r="D45" s="190"/>
      <c r="E45" s="190"/>
      <c r="F45" s="190"/>
      <c r="G45" s="190"/>
      <c r="H45" t="s">
        <v>4</v>
      </c>
    </row>
    <row r="46" spans="1:8" x14ac:dyDescent="0.25">
      <c r="B46" s="184"/>
      <c r="C46" s="184"/>
      <c r="D46" s="184"/>
      <c r="E46" s="184"/>
      <c r="F46" s="184"/>
      <c r="G46" s="184"/>
    </row>
    <row r="47" spans="1:8" x14ac:dyDescent="0.25">
      <c r="B47" s="184"/>
      <c r="C47" s="184"/>
      <c r="D47" s="184"/>
      <c r="E47" s="184"/>
      <c r="F47" s="184"/>
      <c r="G47" s="184"/>
    </row>
    <row r="48" spans="1:8" x14ac:dyDescent="0.25">
      <c r="B48" s="184"/>
      <c r="C48" s="184"/>
      <c r="D48" s="184"/>
      <c r="E48" s="184"/>
      <c r="F48" s="184"/>
      <c r="G48" s="184"/>
    </row>
    <row r="49" spans="2:7" x14ac:dyDescent="0.25">
      <c r="B49" s="184"/>
      <c r="C49" s="184"/>
      <c r="D49" s="184"/>
      <c r="E49" s="184"/>
      <c r="F49" s="184"/>
      <c r="G49" s="184"/>
    </row>
    <row r="50" spans="2:7" x14ac:dyDescent="0.25">
      <c r="B50" s="184"/>
      <c r="C50" s="184"/>
      <c r="D50" s="184"/>
      <c r="E50" s="184"/>
      <c r="F50" s="184"/>
      <c r="G50" s="184"/>
    </row>
    <row r="51" spans="2:7" x14ac:dyDescent="0.25">
      <c r="B51" s="184"/>
      <c r="C51" s="184"/>
      <c r="D51" s="184"/>
      <c r="E51" s="184"/>
      <c r="F51" s="184"/>
      <c r="G51" s="184"/>
    </row>
    <row r="52" spans="2:7" x14ac:dyDescent="0.25">
      <c r="B52" s="184"/>
      <c r="C52" s="184"/>
      <c r="D52" s="184"/>
      <c r="E52" s="184"/>
      <c r="F52" s="184"/>
      <c r="G52" s="184"/>
    </row>
    <row r="53" spans="2:7" x14ac:dyDescent="0.25">
      <c r="B53" s="184"/>
      <c r="C53" s="184"/>
      <c r="D53" s="184"/>
      <c r="E53" s="184"/>
      <c r="F53" s="184"/>
      <c r="G53" s="184"/>
    </row>
    <row r="54" spans="2:7" x14ac:dyDescent="0.25">
      <c r="B54" s="184"/>
      <c r="C54" s="184"/>
      <c r="D54" s="184"/>
      <c r="E54" s="184"/>
      <c r="F54" s="184"/>
      <c r="G54" s="184"/>
    </row>
    <row r="55" spans="2:7" x14ac:dyDescent="0.25">
      <c r="B55" s="184"/>
      <c r="C55" s="184"/>
      <c r="D55" s="184"/>
      <c r="E55" s="184"/>
      <c r="F55" s="184"/>
      <c r="G55" s="184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31"/>
  <dimension ref="A1:BE83"/>
  <sheetViews>
    <sheetView view="pageBreakPreview" topLeftCell="A4" zoomScale="60" zoomScaleNormal="100" workbookViewId="0">
      <selection activeCell="E32" sqref="E32"/>
    </sheetView>
  </sheetViews>
  <sheetFormatPr defaultRowHeight="13.2" x14ac:dyDescent="0.25"/>
  <cols>
    <col min="1" max="1" width="6" customWidth="1"/>
    <col min="2" max="2" width="6.109375" customWidth="1"/>
    <col min="3" max="3" width="11.44140625" customWidth="1"/>
    <col min="4" max="4" width="15.88671875" customWidth="1"/>
    <col min="5" max="5" width="11.33203125" customWidth="1"/>
    <col min="6" max="6" width="10.88671875" customWidth="1"/>
    <col min="7" max="7" width="11" customWidth="1"/>
    <col min="8" max="8" width="11.109375" customWidth="1"/>
    <col min="9" max="9" width="10.6640625" customWidth="1"/>
  </cols>
  <sheetData>
    <row r="1" spans="1:9" ht="13.8" thickTop="1" x14ac:dyDescent="0.25">
      <c r="A1" s="191" t="s">
        <v>5</v>
      </c>
      <c r="B1" s="192"/>
      <c r="C1" s="69" t="str">
        <f>CONCATENATE(cislostavby," ",nazevstavby)</f>
        <v xml:space="preserve"> SANATORIUM PÁLAVA - ODBORNÝ LÉČEBNÝ ÚSTAV PASOHLÁVKY</v>
      </c>
      <c r="D1" s="70"/>
      <c r="E1" s="71"/>
      <c r="F1" s="70"/>
      <c r="G1" s="72"/>
      <c r="H1" s="73"/>
      <c r="I1" s="74"/>
    </row>
    <row r="2" spans="1:9" ht="13.8" thickBot="1" x14ac:dyDescent="0.3">
      <c r="A2" s="193" t="s">
        <v>1</v>
      </c>
      <c r="B2" s="194"/>
      <c r="C2" s="75" t="str">
        <f>CONCATENATE(cisloobjektu," ",nazevobjektu)</f>
        <v xml:space="preserve"> D.1.01.4f Vzduchotechnika</v>
      </c>
      <c r="D2" s="76"/>
      <c r="E2" s="77"/>
      <c r="F2" s="76"/>
      <c r="G2" s="195"/>
      <c r="H2" s="195"/>
      <c r="I2" s="196"/>
    </row>
    <row r="3" spans="1:9" ht="13.8" thickTop="1" x14ac:dyDescent="0.25">
      <c r="F3" s="11"/>
    </row>
    <row r="4" spans="1:9" ht="19.5" customHeight="1" x14ac:dyDescent="0.3">
      <c r="A4" s="78" t="s">
        <v>44</v>
      </c>
      <c r="B4" s="1"/>
      <c r="C4" s="1"/>
      <c r="D4" s="1"/>
      <c r="E4" s="79"/>
      <c r="F4" s="1"/>
      <c r="G4" s="1"/>
      <c r="H4" s="1"/>
      <c r="I4" s="1"/>
    </row>
    <row r="5" spans="1:9" ht="13.8" thickBot="1" x14ac:dyDescent="0.3"/>
    <row r="6" spans="1:9" s="11" customFormat="1" ht="13.8" thickBot="1" x14ac:dyDescent="0.3">
      <c r="A6" s="80"/>
      <c r="B6" s="81" t="s">
        <v>45</v>
      </c>
      <c r="C6" s="81"/>
      <c r="D6" s="82"/>
      <c r="E6" s="83" t="s">
        <v>46</v>
      </c>
      <c r="F6" s="84" t="s">
        <v>47</v>
      </c>
      <c r="G6" s="84" t="s">
        <v>48</v>
      </c>
      <c r="H6" s="84" t="s">
        <v>49</v>
      </c>
      <c r="I6" s="85" t="s">
        <v>27</v>
      </c>
    </row>
    <row r="7" spans="1:9" s="11" customFormat="1" x14ac:dyDescent="0.25">
      <c r="A7" s="161" t="str">
        <f>Položky!B7</f>
        <v>999</v>
      </c>
      <c r="B7" s="86" t="str">
        <f>Položky!C7</f>
        <v>Požární utěsnění</v>
      </c>
      <c r="C7" s="87"/>
      <c r="D7" s="88"/>
      <c r="E7" s="162">
        <f>Položky!G9</f>
        <v>0</v>
      </c>
      <c r="F7" s="163">
        <f>Položky!BB9</f>
        <v>0</v>
      </c>
      <c r="G7" s="163">
        <f>Položky!BC9</f>
        <v>0</v>
      </c>
      <c r="H7" s="163">
        <f>Položky!BD9</f>
        <v>0</v>
      </c>
      <c r="I7" s="164">
        <f>Položky!BE9</f>
        <v>0</v>
      </c>
    </row>
    <row r="8" spans="1:9" s="11" customFormat="1" x14ac:dyDescent="0.25">
      <c r="A8" s="183" t="str">
        <f>Položky!B10</f>
        <v>VZT1</v>
      </c>
      <c r="B8" s="182" t="str">
        <f>Položky!C10</f>
        <v>Zařízení VZT 1</v>
      </c>
      <c r="C8" s="87"/>
      <c r="D8" s="88"/>
      <c r="E8" s="162">
        <f>Položky!G36</f>
        <v>0</v>
      </c>
      <c r="F8" s="163">
        <v>0</v>
      </c>
      <c r="G8" s="163">
        <v>0</v>
      </c>
      <c r="H8" s="163">
        <v>0</v>
      </c>
      <c r="I8" s="164">
        <v>0</v>
      </c>
    </row>
    <row r="9" spans="1:9" s="11" customFormat="1" x14ac:dyDescent="0.25">
      <c r="A9" s="161" t="str">
        <f>Položky!B37</f>
        <v>VZT2</v>
      </c>
      <c r="B9" s="182" t="str">
        <f>Položky!C37</f>
        <v>Zařízení VZT 2</v>
      </c>
      <c r="C9" s="87"/>
      <c r="D9" s="88"/>
      <c r="E9" s="162">
        <f>Položky!G63</f>
        <v>0</v>
      </c>
      <c r="F9" s="163">
        <v>0</v>
      </c>
      <c r="G9" s="163">
        <v>0</v>
      </c>
      <c r="H9" s="163">
        <v>0</v>
      </c>
      <c r="I9" s="164">
        <v>0</v>
      </c>
    </row>
    <row r="10" spans="1:9" s="11" customFormat="1" x14ac:dyDescent="0.25">
      <c r="A10" s="161" t="str">
        <f>Položky!B64</f>
        <v>VZT3.1</v>
      </c>
      <c r="B10" s="182" t="str">
        <f>Položky!C64</f>
        <v>Zařízení VZT 3.1</v>
      </c>
      <c r="C10" s="87"/>
      <c r="D10" s="88"/>
      <c r="E10" s="162">
        <f>Položky!G85</f>
        <v>0</v>
      </c>
      <c r="F10" s="163">
        <v>0</v>
      </c>
      <c r="G10" s="163">
        <v>0</v>
      </c>
      <c r="H10" s="163">
        <v>0</v>
      </c>
      <c r="I10" s="164">
        <v>0</v>
      </c>
    </row>
    <row r="11" spans="1:9" s="11" customFormat="1" x14ac:dyDescent="0.25">
      <c r="A11" s="161" t="str">
        <f>Položky!B86</f>
        <v>VZT3.2</v>
      </c>
      <c r="B11" s="182" t="str">
        <f>Položky!C86</f>
        <v>Zařízení VZT 3.2</v>
      </c>
      <c r="C11" s="87"/>
      <c r="D11" s="88"/>
      <c r="E11" s="162">
        <f>Položky!G108</f>
        <v>0</v>
      </c>
      <c r="F11" s="163">
        <v>0</v>
      </c>
      <c r="G11" s="163">
        <v>0</v>
      </c>
      <c r="H11" s="163">
        <v>0</v>
      </c>
      <c r="I11" s="164">
        <v>0</v>
      </c>
    </row>
    <row r="12" spans="1:9" s="11" customFormat="1" x14ac:dyDescent="0.25">
      <c r="A12" s="161" t="str">
        <f>Položky!B109</f>
        <v>VZT4</v>
      </c>
      <c r="B12" s="182" t="str">
        <f>Položky!C109</f>
        <v>Zařízení VZT 4</v>
      </c>
      <c r="C12" s="87"/>
      <c r="D12" s="88"/>
      <c r="E12" s="162">
        <f>Položky!G134</f>
        <v>0</v>
      </c>
      <c r="F12" s="163">
        <v>0</v>
      </c>
      <c r="G12" s="163">
        <v>0</v>
      </c>
      <c r="H12" s="163">
        <v>0</v>
      </c>
      <c r="I12" s="164">
        <v>0</v>
      </c>
    </row>
    <row r="13" spans="1:9" s="11" customFormat="1" x14ac:dyDescent="0.25">
      <c r="A13" s="161" t="str">
        <f>Položky!B135</f>
        <v>VZT5</v>
      </c>
      <c r="B13" s="182" t="str">
        <f>Položky!C135</f>
        <v>Zařízení VZT 5</v>
      </c>
      <c r="C13" s="87"/>
      <c r="D13" s="88"/>
      <c r="E13" s="162">
        <f>Položky!G160</f>
        <v>0</v>
      </c>
      <c r="F13" s="163">
        <v>0</v>
      </c>
      <c r="G13" s="163">
        <v>0</v>
      </c>
      <c r="H13" s="163">
        <v>0</v>
      </c>
      <c r="I13" s="164">
        <v>0</v>
      </c>
    </row>
    <row r="14" spans="1:9" s="11" customFormat="1" x14ac:dyDescent="0.25">
      <c r="A14" s="161" t="str">
        <f>Položky!B161</f>
        <v>VZT6</v>
      </c>
      <c r="B14" s="182" t="str">
        <f>Položky!C161</f>
        <v>Zařízení VZT 6</v>
      </c>
      <c r="C14" s="87"/>
      <c r="D14" s="88"/>
      <c r="E14" s="162">
        <f>Položky!G186</f>
        <v>0</v>
      </c>
      <c r="F14" s="163">
        <v>0</v>
      </c>
      <c r="G14" s="163">
        <v>0</v>
      </c>
      <c r="H14" s="163">
        <v>0</v>
      </c>
      <c r="I14" s="164">
        <v>0</v>
      </c>
    </row>
    <row r="15" spans="1:9" s="11" customFormat="1" x14ac:dyDescent="0.25">
      <c r="A15" s="161" t="str">
        <f>Položky!B187</f>
        <v>VZT7</v>
      </c>
      <c r="B15" s="182" t="str">
        <f>Položky!C187</f>
        <v>Zařízení VZT 7</v>
      </c>
      <c r="C15" s="87"/>
      <c r="D15" s="88"/>
      <c r="E15" s="162">
        <f>Položky!G210</f>
        <v>0</v>
      </c>
      <c r="F15" s="163">
        <v>0</v>
      </c>
      <c r="G15" s="163">
        <v>0</v>
      </c>
      <c r="H15" s="163">
        <v>0</v>
      </c>
      <c r="I15" s="164">
        <v>0</v>
      </c>
    </row>
    <row r="16" spans="1:9" s="11" customFormat="1" x14ac:dyDescent="0.25">
      <c r="A16" s="161" t="str">
        <f>Položky!B211</f>
        <v>VZT8.1</v>
      </c>
      <c r="B16" s="182" t="str">
        <f>Položky!C211</f>
        <v>Zařízení VZT 8.1</v>
      </c>
      <c r="C16" s="87"/>
      <c r="D16" s="88"/>
      <c r="E16" s="162">
        <f>Položky!G232</f>
        <v>0</v>
      </c>
      <c r="F16" s="163">
        <v>0</v>
      </c>
      <c r="G16" s="163">
        <v>0</v>
      </c>
      <c r="H16" s="163">
        <v>0</v>
      </c>
      <c r="I16" s="164">
        <v>0</v>
      </c>
    </row>
    <row r="17" spans="1:57" s="11" customFormat="1" x14ac:dyDescent="0.25">
      <c r="A17" s="161" t="str">
        <f>Položky!B233</f>
        <v>VZT8.2</v>
      </c>
      <c r="B17" s="182" t="str">
        <f>Položky!C233</f>
        <v>Zařízení VZT 8.2</v>
      </c>
      <c r="C17" s="87"/>
      <c r="D17" s="88"/>
      <c r="E17" s="162">
        <f>Položky!G255</f>
        <v>0</v>
      </c>
      <c r="F17" s="163">
        <v>0</v>
      </c>
      <c r="G17" s="163">
        <v>0</v>
      </c>
      <c r="H17" s="163">
        <v>0</v>
      </c>
      <c r="I17" s="164">
        <v>0</v>
      </c>
    </row>
    <row r="18" spans="1:57" s="11" customFormat="1" x14ac:dyDescent="0.25">
      <c r="A18" s="161" t="str">
        <f>Položky!B256</f>
        <v>VZT9</v>
      </c>
      <c r="B18" s="182" t="str">
        <f>Položky!C256</f>
        <v>Zařízení VZT 9</v>
      </c>
      <c r="C18" s="87"/>
      <c r="D18" s="88"/>
      <c r="E18" s="162">
        <f>Položky!G277</f>
        <v>0</v>
      </c>
      <c r="F18" s="163">
        <v>0</v>
      </c>
      <c r="G18" s="163">
        <v>0</v>
      </c>
      <c r="H18" s="163">
        <v>0</v>
      </c>
      <c r="I18" s="164">
        <v>0</v>
      </c>
    </row>
    <row r="19" spans="1:57" s="11" customFormat="1" x14ac:dyDescent="0.25">
      <c r="A19" s="161" t="str">
        <f>Položky!B278</f>
        <v>VZT10</v>
      </c>
      <c r="B19" s="182" t="str">
        <f>Položky!C278</f>
        <v>Zařízení VZT 10</v>
      </c>
      <c r="C19" s="87"/>
      <c r="D19" s="88"/>
      <c r="E19" s="162">
        <f>Položky!G300</f>
        <v>0</v>
      </c>
      <c r="F19" s="163">
        <v>0</v>
      </c>
      <c r="G19" s="163">
        <v>0</v>
      </c>
      <c r="H19" s="163">
        <v>0</v>
      </c>
      <c r="I19" s="164">
        <v>0</v>
      </c>
    </row>
    <row r="20" spans="1:57" s="11" customFormat="1" x14ac:dyDescent="0.25">
      <c r="A20" s="161" t="str">
        <f>Položky!B301</f>
        <v>VZT11</v>
      </c>
      <c r="B20" s="182" t="str">
        <f>Položky!C301</f>
        <v>Zařízení VZT 11</v>
      </c>
      <c r="C20" s="87"/>
      <c r="D20" s="88"/>
      <c r="E20" s="162">
        <f>Položky!G326</f>
        <v>0</v>
      </c>
      <c r="F20" s="163">
        <v>0</v>
      </c>
      <c r="G20" s="163">
        <v>0</v>
      </c>
      <c r="H20" s="163">
        <v>0</v>
      </c>
      <c r="I20" s="164">
        <v>0</v>
      </c>
    </row>
    <row r="21" spans="1:57" s="11" customFormat="1" x14ac:dyDescent="0.25">
      <c r="A21" s="161" t="str">
        <f>Položky!B327</f>
        <v>VZT12</v>
      </c>
      <c r="B21" s="182" t="str">
        <f>Položky!C327</f>
        <v>Zařízení VZT 12</v>
      </c>
      <c r="C21" s="87"/>
      <c r="D21" s="88"/>
      <c r="E21" s="162">
        <f>Položky!G343</f>
        <v>0</v>
      </c>
      <c r="F21" s="163">
        <v>0</v>
      </c>
      <c r="G21" s="163">
        <v>0</v>
      </c>
      <c r="H21" s="163">
        <v>0</v>
      </c>
      <c r="I21" s="164">
        <v>0</v>
      </c>
    </row>
    <row r="22" spans="1:57" s="11" customFormat="1" x14ac:dyDescent="0.25">
      <c r="A22" s="161" t="str">
        <f>Položky!B344</f>
        <v>VZT13</v>
      </c>
      <c r="B22" s="182" t="str">
        <f>Položky!C344</f>
        <v>Zařízení VZT 13</v>
      </c>
      <c r="C22" s="87"/>
      <c r="D22" s="88"/>
      <c r="E22" s="162">
        <f>Položky!G351</f>
        <v>0</v>
      </c>
      <c r="F22" s="163">
        <v>0</v>
      </c>
      <c r="G22" s="163">
        <v>0</v>
      </c>
      <c r="H22" s="163">
        <v>0</v>
      </c>
      <c r="I22" s="164">
        <v>0</v>
      </c>
    </row>
    <row r="23" spans="1:57" s="11" customFormat="1" ht="13.8" thickBot="1" x14ac:dyDescent="0.3">
      <c r="A23" s="161" t="str">
        <f>Položky!B352</f>
        <v>VZT14</v>
      </c>
      <c r="B23" s="86" t="str">
        <f>Položky!C352</f>
        <v>Zařízení VZT 14</v>
      </c>
      <c r="C23" s="87"/>
      <c r="D23" s="88"/>
      <c r="E23" s="162">
        <f>Položky!BA354</f>
        <v>0</v>
      </c>
      <c r="F23" s="163">
        <f>Položky!BB354</f>
        <v>0</v>
      </c>
      <c r="G23" s="163">
        <f>Položky!BC354</f>
        <v>0</v>
      </c>
      <c r="H23" s="163">
        <f>Položky!BD354</f>
        <v>0</v>
      </c>
      <c r="I23" s="164">
        <v>0</v>
      </c>
    </row>
    <row r="24" spans="1:57" s="94" customFormat="1" ht="13.8" thickBot="1" x14ac:dyDescent="0.3">
      <c r="A24" s="89"/>
      <c r="B24" s="81" t="s">
        <v>50</v>
      </c>
      <c r="C24" s="81"/>
      <c r="D24" s="90"/>
      <c r="E24" s="91">
        <f>SUM(E7:E23)</f>
        <v>0</v>
      </c>
      <c r="F24" s="92">
        <f>SUM(F7:F23)</f>
        <v>0</v>
      </c>
      <c r="G24" s="92">
        <f>SUM(G7:G23)</f>
        <v>0</v>
      </c>
      <c r="H24" s="92">
        <f>SUM(H7:H23)</f>
        <v>0</v>
      </c>
      <c r="I24" s="93">
        <f>SUM(I7:I23)</f>
        <v>0</v>
      </c>
    </row>
    <row r="25" spans="1:57" x14ac:dyDescent="0.25">
      <c r="A25" s="87"/>
      <c r="B25" s="87"/>
      <c r="C25" s="87"/>
      <c r="D25" s="87"/>
      <c r="E25" s="87"/>
      <c r="F25" s="87"/>
      <c r="G25" s="87"/>
      <c r="H25" s="87"/>
      <c r="I25" s="87"/>
    </row>
    <row r="26" spans="1:57" ht="19.5" customHeight="1" x14ac:dyDescent="0.3">
      <c r="A26" s="95" t="s">
        <v>51</v>
      </c>
      <c r="B26" s="95"/>
      <c r="C26" s="95"/>
      <c r="D26" s="95"/>
      <c r="E26" s="95"/>
      <c r="F26" s="95"/>
      <c r="G26" s="96"/>
      <c r="H26" s="95"/>
      <c r="I26" s="95"/>
      <c r="BA26" s="30"/>
      <c r="BB26" s="30"/>
      <c r="BC26" s="30"/>
      <c r="BD26" s="30"/>
      <c r="BE26" s="30"/>
    </row>
    <row r="27" spans="1:57" ht="13.8" thickBot="1" x14ac:dyDescent="0.3">
      <c r="A27" s="97"/>
      <c r="B27" s="97"/>
      <c r="C27" s="97"/>
      <c r="D27" s="97"/>
      <c r="E27" s="97"/>
      <c r="F27" s="97"/>
      <c r="G27" s="97"/>
      <c r="H27" s="97"/>
      <c r="I27" s="97"/>
    </row>
    <row r="28" spans="1:57" x14ac:dyDescent="0.25">
      <c r="A28" s="98" t="s">
        <v>52</v>
      </c>
      <c r="B28" s="99"/>
      <c r="C28" s="99"/>
      <c r="D28" s="100"/>
      <c r="E28" s="101" t="s">
        <v>53</v>
      </c>
      <c r="F28" s="102" t="s">
        <v>54</v>
      </c>
      <c r="G28" s="103" t="s">
        <v>55</v>
      </c>
      <c r="H28" s="104"/>
      <c r="I28" s="105" t="s">
        <v>53</v>
      </c>
    </row>
    <row r="29" spans="1:57" x14ac:dyDescent="0.25">
      <c r="A29" s="106" t="s">
        <v>92</v>
      </c>
      <c r="B29" s="107"/>
      <c r="C29" s="107"/>
      <c r="D29" s="108"/>
      <c r="E29" s="109">
        <v>0</v>
      </c>
      <c r="F29" s="110">
        <v>0</v>
      </c>
      <c r="G29" s="111">
        <f>CHOOSE(BA29+1,HSV+PSV,HSV+PSV+Mont,HSV+PSV+Dodavka+Mont,HSV,PSV,Mont,Dodavka,Mont+Dodavka,0)</f>
        <v>0</v>
      </c>
      <c r="H29" s="112"/>
      <c r="I29" s="113">
        <f>E29+F29*G29/100</f>
        <v>0</v>
      </c>
      <c r="BA29">
        <v>0</v>
      </c>
    </row>
    <row r="30" spans="1:57" x14ac:dyDescent="0.25">
      <c r="A30" s="106" t="s">
        <v>93</v>
      </c>
      <c r="B30" s="107"/>
      <c r="C30" s="107"/>
      <c r="D30" s="108"/>
      <c r="E30" s="109">
        <v>0</v>
      </c>
      <c r="F30" s="110">
        <v>0</v>
      </c>
      <c r="G30" s="111">
        <f>CHOOSE(BA30+1,HSV+PSV,HSV+PSV+Mont,HSV+PSV+Dodavka+Mont,HSV,PSV,Mont,Dodavka,Mont+Dodavka,0)</f>
        <v>0</v>
      </c>
      <c r="H30" s="112"/>
      <c r="I30" s="113">
        <f>E30+F30*G30/100</f>
        <v>0</v>
      </c>
      <c r="BA30">
        <v>0</v>
      </c>
    </row>
    <row r="31" spans="1:57" x14ac:dyDescent="0.25">
      <c r="A31" s="106" t="s">
        <v>94</v>
      </c>
      <c r="B31" s="107"/>
      <c r="C31" s="107"/>
      <c r="D31" s="108"/>
      <c r="E31" s="109">
        <v>0</v>
      </c>
      <c r="F31" s="110">
        <v>0</v>
      </c>
      <c r="G31" s="111">
        <f>CHOOSE(BA31+1,HSV+PSV,HSV+PSV+Mont,HSV+PSV+Dodavka+Mont,HSV,PSV,Mont,Dodavka,Mont+Dodavka,0)</f>
        <v>0</v>
      </c>
      <c r="H31" s="112"/>
      <c r="I31" s="113">
        <f>E31+F31*G31/100</f>
        <v>0</v>
      </c>
      <c r="BA31">
        <v>0</v>
      </c>
    </row>
    <row r="32" spans="1:57" ht="13.8" thickBot="1" x14ac:dyDescent="0.3">
      <c r="A32" s="114"/>
      <c r="B32" s="115" t="s">
        <v>56</v>
      </c>
      <c r="C32" s="116"/>
      <c r="D32" s="117"/>
      <c r="E32" s="118"/>
      <c r="F32" s="119"/>
      <c r="G32" s="119"/>
      <c r="H32" s="197">
        <f>SUM(I29:I31)</f>
        <v>0</v>
      </c>
      <c r="I32" s="198"/>
    </row>
    <row r="33" spans="1:9" x14ac:dyDescent="0.25">
      <c r="A33" s="97"/>
      <c r="B33" s="97"/>
      <c r="C33" s="97"/>
      <c r="D33" s="97"/>
      <c r="E33" s="97"/>
      <c r="F33" s="97"/>
      <c r="G33" s="97"/>
      <c r="H33" s="97"/>
      <c r="I33" s="97"/>
    </row>
    <row r="34" spans="1:9" x14ac:dyDescent="0.25">
      <c r="B34" s="94"/>
      <c r="F34" s="120"/>
      <c r="G34" s="121"/>
      <c r="H34" s="121"/>
      <c r="I34" s="122"/>
    </row>
    <row r="35" spans="1:9" x14ac:dyDescent="0.25">
      <c r="F35" s="120"/>
      <c r="G35" s="121"/>
      <c r="H35" s="121"/>
      <c r="I35" s="122"/>
    </row>
    <row r="36" spans="1:9" x14ac:dyDescent="0.25">
      <c r="F36" s="120"/>
      <c r="G36" s="121"/>
      <c r="H36" s="121"/>
      <c r="I36" s="122"/>
    </row>
    <row r="37" spans="1:9" x14ac:dyDescent="0.25">
      <c r="F37" s="120"/>
      <c r="G37" s="121"/>
      <c r="H37" s="121"/>
      <c r="I37" s="122"/>
    </row>
    <row r="38" spans="1:9" x14ac:dyDescent="0.25">
      <c r="F38" s="120"/>
      <c r="G38" s="121"/>
      <c r="H38" s="121"/>
      <c r="I38" s="122"/>
    </row>
    <row r="39" spans="1:9" x14ac:dyDescent="0.25">
      <c r="F39" s="120"/>
      <c r="G39" s="121"/>
      <c r="H39" s="121"/>
      <c r="I39" s="122"/>
    </row>
    <row r="40" spans="1:9" x14ac:dyDescent="0.25">
      <c r="F40" s="120"/>
      <c r="G40" s="121"/>
      <c r="H40" s="121"/>
      <c r="I40" s="122"/>
    </row>
    <row r="41" spans="1:9" x14ac:dyDescent="0.25">
      <c r="F41" s="120"/>
      <c r="G41" s="121"/>
      <c r="H41" s="121"/>
      <c r="I41" s="122"/>
    </row>
    <row r="42" spans="1:9" x14ac:dyDescent="0.25">
      <c r="F42" s="120"/>
      <c r="G42" s="121"/>
      <c r="H42" s="121"/>
      <c r="I42" s="122"/>
    </row>
    <row r="43" spans="1:9" x14ac:dyDescent="0.25">
      <c r="F43" s="120"/>
      <c r="G43" s="121"/>
      <c r="H43" s="121"/>
      <c r="I43" s="122"/>
    </row>
    <row r="44" spans="1:9" x14ac:dyDescent="0.25">
      <c r="F44" s="120"/>
      <c r="G44" s="121"/>
      <c r="H44" s="121"/>
      <c r="I44" s="122"/>
    </row>
    <row r="45" spans="1:9" x14ac:dyDescent="0.25">
      <c r="F45" s="120"/>
      <c r="G45" s="121"/>
      <c r="H45" s="121"/>
      <c r="I45" s="122"/>
    </row>
    <row r="46" spans="1:9" x14ac:dyDescent="0.25">
      <c r="F46" s="120"/>
      <c r="G46" s="121"/>
      <c r="H46" s="121"/>
      <c r="I46" s="122"/>
    </row>
    <row r="47" spans="1:9" x14ac:dyDescent="0.25">
      <c r="F47" s="120"/>
      <c r="G47" s="121"/>
      <c r="H47" s="121"/>
      <c r="I47" s="122"/>
    </row>
    <row r="48" spans="1:9" x14ac:dyDescent="0.25">
      <c r="F48" s="120"/>
      <c r="G48" s="121"/>
      <c r="H48" s="121"/>
      <c r="I48" s="122"/>
    </row>
    <row r="49" spans="6:9" x14ac:dyDescent="0.25">
      <c r="F49" s="120"/>
      <c r="G49" s="121"/>
      <c r="H49" s="121"/>
      <c r="I49" s="122"/>
    </row>
    <row r="50" spans="6:9" x14ac:dyDescent="0.25">
      <c r="F50" s="120"/>
      <c r="G50" s="121"/>
      <c r="H50" s="121"/>
      <c r="I50" s="122"/>
    </row>
    <row r="51" spans="6:9" x14ac:dyDescent="0.25">
      <c r="F51" s="120"/>
      <c r="G51" s="121"/>
      <c r="H51" s="121"/>
      <c r="I51" s="122"/>
    </row>
    <row r="52" spans="6:9" x14ac:dyDescent="0.25">
      <c r="F52" s="120"/>
      <c r="G52" s="121"/>
      <c r="H52" s="121"/>
      <c r="I52" s="122"/>
    </row>
    <row r="53" spans="6:9" x14ac:dyDescent="0.25">
      <c r="F53" s="120"/>
      <c r="G53" s="121"/>
      <c r="H53" s="121"/>
      <c r="I53" s="122"/>
    </row>
    <row r="54" spans="6:9" x14ac:dyDescent="0.25">
      <c r="F54" s="120"/>
      <c r="G54" s="121"/>
      <c r="H54" s="121"/>
      <c r="I54" s="122"/>
    </row>
    <row r="55" spans="6:9" x14ac:dyDescent="0.25">
      <c r="F55" s="120"/>
      <c r="G55" s="121"/>
      <c r="H55" s="121"/>
      <c r="I55" s="122"/>
    </row>
    <row r="56" spans="6:9" x14ac:dyDescent="0.25">
      <c r="F56" s="120"/>
      <c r="G56" s="121"/>
      <c r="H56" s="121"/>
      <c r="I56" s="122"/>
    </row>
    <row r="57" spans="6:9" x14ac:dyDescent="0.25">
      <c r="F57" s="120"/>
      <c r="G57" s="121"/>
      <c r="H57" s="121"/>
      <c r="I57" s="122"/>
    </row>
    <row r="58" spans="6:9" x14ac:dyDescent="0.25">
      <c r="F58" s="120"/>
      <c r="G58" s="121"/>
      <c r="H58" s="121"/>
      <c r="I58" s="122"/>
    </row>
    <row r="59" spans="6:9" x14ac:dyDescent="0.25">
      <c r="F59" s="120"/>
      <c r="G59" s="121"/>
      <c r="H59" s="121"/>
      <c r="I59" s="122"/>
    </row>
    <row r="60" spans="6:9" x14ac:dyDescent="0.25">
      <c r="F60" s="120"/>
      <c r="G60" s="121"/>
      <c r="H60" s="121"/>
      <c r="I60" s="122"/>
    </row>
    <row r="61" spans="6:9" x14ac:dyDescent="0.25">
      <c r="F61" s="120"/>
      <c r="G61" s="121"/>
      <c r="H61" s="121"/>
      <c r="I61" s="122"/>
    </row>
    <row r="62" spans="6:9" x14ac:dyDescent="0.25">
      <c r="F62" s="120"/>
      <c r="G62" s="121"/>
      <c r="H62" s="121"/>
      <c r="I62" s="122"/>
    </row>
    <row r="63" spans="6:9" x14ac:dyDescent="0.25">
      <c r="F63" s="120"/>
      <c r="G63" s="121"/>
      <c r="H63" s="121"/>
      <c r="I63" s="122"/>
    </row>
    <row r="64" spans="6:9" x14ac:dyDescent="0.25">
      <c r="F64" s="120"/>
      <c r="G64" s="121"/>
      <c r="H64" s="121"/>
      <c r="I64" s="122"/>
    </row>
    <row r="65" spans="6:9" x14ac:dyDescent="0.25">
      <c r="F65" s="120"/>
      <c r="G65" s="121"/>
      <c r="H65" s="121"/>
      <c r="I65" s="122"/>
    </row>
    <row r="66" spans="6:9" x14ac:dyDescent="0.25">
      <c r="F66" s="120"/>
      <c r="G66" s="121"/>
      <c r="H66" s="121"/>
      <c r="I66" s="122"/>
    </row>
    <row r="67" spans="6:9" x14ac:dyDescent="0.25">
      <c r="F67" s="120"/>
      <c r="G67" s="121"/>
      <c r="H67" s="121"/>
      <c r="I67" s="122"/>
    </row>
    <row r="68" spans="6:9" x14ac:dyDescent="0.25">
      <c r="F68" s="120"/>
      <c r="G68" s="121"/>
      <c r="H68" s="121"/>
      <c r="I68" s="122"/>
    </row>
    <row r="69" spans="6:9" x14ac:dyDescent="0.25">
      <c r="F69" s="120"/>
      <c r="G69" s="121"/>
      <c r="H69" s="121"/>
      <c r="I69" s="122"/>
    </row>
    <row r="70" spans="6:9" x14ac:dyDescent="0.25">
      <c r="F70" s="120"/>
      <c r="G70" s="121"/>
      <c r="H70" s="121"/>
      <c r="I70" s="122"/>
    </row>
    <row r="71" spans="6:9" x14ac:dyDescent="0.25">
      <c r="F71" s="120"/>
      <c r="G71" s="121"/>
      <c r="H71" s="121"/>
      <c r="I71" s="122"/>
    </row>
    <row r="72" spans="6:9" x14ac:dyDescent="0.25">
      <c r="F72" s="120"/>
      <c r="G72" s="121"/>
      <c r="H72" s="121"/>
      <c r="I72" s="122"/>
    </row>
    <row r="73" spans="6:9" x14ac:dyDescent="0.25">
      <c r="F73" s="120"/>
      <c r="G73" s="121"/>
      <c r="H73" s="121"/>
      <c r="I73" s="122"/>
    </row>
    <row r="74" spans="6:9" x14ac:dyDescent="0.25">
      <c r="F74" s="120"/>
      <c r="G74" s="121"/>
      <c r="H74" s="121"/>
      <c r="I74" s="122"/>
    </row>
    <row r="75" spans="6:9" x14ac:dyDescent="0.25">
      <c r="F75" s="120"/>
      <c r="G75" s="121"/>
      <c r="H75" s="121"/>
      <c r="I75" s="122"/>
    </row>
    <row r="76" spans="6:9" x14ac:dyDescent="0.25">
      <c r="F76" s="120"/>
      <c r="G76" s="121"/>
      <c r="H76" s="121"/>
      <c r="I76" s="122"/>
    </row>
    <row r="77" spans="6:9" x14ac:dyDescent="0.25">
      <c r="F77" s="120"/>
      <c r="G77" s="121"/>
      <c r="H77" s="121"/>
      <c r="I77" s="122"/>
    </row>
    <row r="78" spans="6:9" x14ac:dyDescent="0.25">
      <c r="F78" s="120"/>
      <c r="G78" s="121"/>
      <c r="H78" s="121"/>
      <c r="I78" s="122"/>
    </row>
    <row r="79" spans="6:9" x14ac:dyDescent="0.25">
      <c r="F79" s="120"/>
      <c r="G79" s="121"/>
      <c r="H79" s="121"/>
      <c r="I79" s="122"/>
    </row>
    <row r="80" spans="6:9" x14ac:dyDescent="0.25">
      <c r="F80" s="120"/>
      <c r="G80" s="121"/>
      <c r="H80" s="121"/>
      <c r="I80" s="122"/>
    </row>
    <row r="81" spans="6:9" x14ac:dyDescent="0.25">
      <c r="F81" s="120"/>
      <c r="G81" s="121"/>
      <c r="H81" s="121"/>
      <c r="I81" s="122"/>
    </row>
    <row r="82" spans="6:9" x14ac:dyDescent="0.25">
      <c r="F82" s="120"/>
      <c r="G82" s="121"/>
      <c r="H82" s="121"/>
      <c r="I82" s="122"/>
    </row>
    <row r="83" spans="6:9" x14ac:dyDescent="0.25">
      <c r="F83" s="120"/>
      <c r="G83" s="121"/>
      <c r="H83" s="121"/>
      <c r="I83" s="122"/>
    </row>
  </sheetData>
  <mergeCells count="4">
    <mergeCell ref="A1:B1"/>
    <mergeCell ref="A2:B2"/>
    <mergeCell ref="G2:I2"/>
    <mergeCell ref="H32:I32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CZ427"/>
  <sheetViews>
    <sheetView showGridLines="0" showZeros="0" topLeftCell="A343" zoomScale="115" zoomScaleNormal="115" workbookViewId="0">
      <selection activeCell="E345" sqref="E345:F353"/>
    </sheetView>
  </sheetViews>
  <sheetFormatPr defaultColWidth="9.109375" defaultRowHeight="13.2" x14ac:dyDescent="0.25"/>
  <cols>
    <col min="1" max="1" width="3.88671875" style="123" customWidth="1"/>
    <col min="2" max="2" width="12" style="123" customWidth="1"/>
    <col min="3" max="3" width="40.44140625" style="172" customWidth="1"/>
    <col min="4" max="4" width="5.5546875" style="123" customWidth="1"/>
    <col min="5" max="5" width="8.5546875" style="155" customWidth="1"/>
    <col min="6" max="6" width="9.88671875" style="123" customWidth="1"/>
    <col min="7" max="7" width="13.88671875" style="123" customWidth="1"/>
    <col min="8" max="16384" width="9.109375" style="123"/>
  </cols>
  <sheetData>
    <row r="1" spans="1:104" ht="15.6" x14ac:dyDescent="0.3">
      <c r="A1" s="202" t="s">
        <v>57</v>
      </c>
      <c r="B1" s="202"/>
      <c r="C1" s="202"/>
      <c r="D1" s="202"/>
      <c r="E1" s="202"/>
      <c r="F1" s="202"/>
      <c r="G1" s="202"/>
    </row>
    <row r="2" spans="1:104" ht="13.8" thickBot="1" x14ac:dyDescent="0.3">
      <c r="A2" s="124"/>
      <c r="B2" s="125"/>
      <c r="C2" s="165"/>
      <c r="D2" s="126"/>
      <c r="E2" s="127"/>
      <c r="F2" s="126"/>
      <c r="G2" s="126"/>
    </row>
    <row r="3" spans="1:104" ht="13.8" thickTop="1" x14ac:dyDescent="0.25">
      <c r="A3" s="203" t="s">
        <v>5</v>
      </c>
      <c r="B3" s="204"/>
      <c r="C3" s="209" t="str">
        <f>CONCATENATE(cislostavby," ",nazevstavby)</f>
        <v xml:space="preserve"> SANATORIUM PÁLAVA - ODBORNÝ LÉČEBNÝ ÚSTAV PASOHLÁVKY</v>
      </c>
      <c r="D3" s="210"/>
      <c r="E3" s="210"/>
      <c r="F3" s="210"/>
      <c r="G3" s="211"/>
    </row>
    <row r="4" spans="1:104" ht="13.8" thickBot="1" x14ac:dyDescent="0.3">
      <c r="A4" s="205" t="s">
        <v>1</v>
      </c>
      <c r="B4" s="206"/>
      <c r="C4" s="179" t="str">
        <f>CONCATENATE(cisloobjektu," ",nazevobjektu)</f>
        <v xml:space="preserve"> D.1.01.4f Vzduchotechnika</v>
      </c>
      <c r="D4" s="180"/>
      <c r="E4" s="207"/>
      <c r="F4" s="207"/>
      <c r="G4" s="208"/>
    </row>
    <row r="5" spans="1:104" ht="13.8" thickTop="1" x14ac:dyDescent="0.25">
      <c r="A5" s="128"/>
      <c r="B5" s="129"/>
      <c r="C5" s="166"/>
      <c r="D5" s="124"/>
      <c r="E5" s="130"/>
      <c r="F5" s="124"/>
      <c r="G5" s="131"/>
    </row>
    <row r="6" spans="1:104" x14ac:dyDescent="0.25">
      <c r="A6" s="132" t="s">
        <v>58</v>
      </c>
      <c r="B6" s="133" t="s">
        <v>59</v>
      </c>
      <c r="C6" s="167" t="s">
        <v>60</v>
      </c>
      <c r="D6" s="133" t="s">
        <v>61</v>
      </c>
      <c r="E6" s="134" t="s">
        <v>62</v>
      </c>
      <c r="F6" s="133" t="s">
        <v>63</v>
      </c>
      <c r="G6" s="135" t="s">
        <v>64</v>
      </c>
    </row>
    <row r="7" spans="1:104" x14ac:dyDescent="0.25">
      <c r="A7" s="136" t="s">
        <v>65</v>
      </c>
      <c r="B7" s="137" t="s">
        <v>68</v>
      </c>
      <c r="C7" s="168" t="s">
        <v>69</v>
      </c>
      <c r="D7" s="138"/>
      <c r="E7" s="139"/>
      <c r="F7" s="139"/>
      <c r="G7" s="140"/>
      <c r="H7" s="141"/>
      <c r="I7" s="141"/>
      <c r="O7" s="142">
        <v>1</v>
      </c>
    </row>
    <row r="8" spans="1:104" ht="21" x14ac:dyDescent="0.25">
      <c r="A8" s="143"/>
      <c r="B8" s="144"/>
      <c r="C8" s="169" t="s">
        <v>96</v>
      </c>
      <c r="D8" s="145" t="s">
        <v>66</v>
      </c>
      <c r="E8" s="146"/>
      <c r="F8" s="146"/>
      <c r="G8" s="147">
        <f t="shared" ref="G8" si="0">E8*F8</f>
        <v>0</v>
      </c>
      <c r="O8" s="142">
        <v>2</v>
      </c>
      <c r="AA8" s="123">
        <v>12</v>
      </c>
      <c r="AB8" s="123">
        <v>0</v>
      </c>
      <c r="AC8" s="123">
        <v>1</v>
      </c>
      <c r="AZ8" s="123">
        <v>1</v>
      </c>
      <c r="BA8" s="123">
        <f t="shared" ref="BA8" si="1">IF(AZ8=1,G8,0)</f>
        <v>0</v>
      </c>
      <c r="BB8" s="123">
        <f t="shared" ref="BB8" si="2">IF(AZ8=2,G8,0)</f>
        <v>0</v>
      </c>
      <c r="BC8" s="123">
        <f t="shared" ref="BC8" si="3">IF(AZ8=3,G8,0)</f>
        <v>0</v>
      </c>
      <c r="BD8" s="123">
        <f t="shared" ref="BD8" si="4">IF(AZ8=4,G8,0)</f>
        <v>0</v>
      </c>
      <c r="BE8" s="123">
        <f t="shared" ref="BE8" si="5">IF(AZ8=5,G8,0)</f>
        <v>0</v>
      </c>
      <c r="CZ8" s="123">
        <v>0</v>
      </c>
    </row>
    <row r="9" spans="1:104" x14ac:dyDescent="0.25">
      <c r="A9" s="148"/>
      <c r="B9" s="149" t="s">
        <v>67</v>
      </c>
      <c r="C9" s="170" t="str">
        <f>CONCATENATE(B7," ",C7)</f>
        <v>999 Požární utěsnění</v>
      </c>
      <c r="D9" s="148"/>
      <c r="E9" s="150"/>
      <c r="F9" s="150"/>
      <c r="G9" s="151">
        <f>SUM(G7:G8)</f>
        <v>0</v>
      </c>
      <c r="O9" s="142">
        <v>4</v>
      </c>
      <c r="BA9" s="152">
        <f>SUM(BA7:BA8)</f>
        <v>0</v>
      </c>
      <c r="BB9" s="152">
        <f>SUM(BB7:BB8)</f>
        <v>0</v>
      </c>
      <c r="BC9" s="152">
        <f>SUM(BC7:BC8)</f>
        <v>0</v>
      </c>
      <c r="BD9" s="152">
        <f>SUM(BD7:BD8)</f>
        <v>0</v>
      </c>
      <c r="BE9" s="152">
        <f>SUM(BE7:BE8)</f>
        <v>0</v>
      </c>
    </row>
    <row r="10" spans="1:104" x14ac:dyDescent="0.25">
      <c r="A10" s="143"/>
      <c r="B10" s="137" t="s">
        <v>70</v>
      </c>
      <c r="C10" s="168" t="s">
        <v>71</v>
      </c>
      <c r="D10" s="138"/>
      <c r="E10" s="139"/>
      <c r="F10" s="139"/>
      <c r="G10" s="140"/>
      <c r="O10" s="142"/>
    </row>
    <row r="11" spans="1:104" ht="31.2" x14ac:dyDescent="0.25">
      <c r="A11" s="143"/>
      <c r="B11" s="144"/>
      <c r="C11" s="169" t="s">
        <v>126</v>
      </c>
      <c r="D11" s="145" t="s">
        <v>66</v>
      </c>
      <c r="E11" s="146"/>
      <c r="F11" s="146"/>
      <c r="G11" s="147">
        <f>E11*F11</f>
        <v>0</v>
      </c>
      <c r="O11" s="142"/>
    </row>
    <row r="12" spans="1:104" x14ac:dyDescent="0.25">
      <c r="A12" s="143"/>
      <c r="B12" s="144"/>
      <c r="C12" s="199" t="s">
        <v>72</v>
      </c>
      <c r="D12" s="200"/>
      <c r="E12" s="200"/>
      <c r="F12" s="200"/>
      <c r="G12" s="201"/>
      <c r="O12" s="142"/>
    </row>
    <row r="13" spans="1:104" x14ac:dyDescent="0.25">
      <c r="A13" s="143"/>
      <c r="B13" s="144"/>
      <c r="C13" s="199" t="s">
        <v>73</v>
      </c>
      <c r="D13" s="200"/>
      <c r="E13" s="200"/>
      <c r="F13" s="200"/>
      <c r="G13" s="201"/>
      <c r="O13" s="142"/>
    </row>
    <row r="14" spans="1:104" x14ac:dyDescent="0.25">
      <c r="A14" s="143"/>
      <c r="B14" s="144"/>
      <c r="C14" s="199" t="s">
        <v>74</v>
      </c>
      <c r="D14" s="200"/>
      <c r="E14" s="200"/>
      <c r="F14" s="200"/>
      <c r="G14" s="201"/>
      <c r="O14" s="142"/>
    </row>
    <row r="15" spans="1:104" x14ac:dyDescent="0.25">
      <c r="A15" s="143"/>
      <c r="B15" s="144"/>
      <c r="C15" s="199" t="s">
        <v>75</v>
      </c>
      <c r="D15" s="200"/>
      <c r="E15" s="200"/>
      <c r="F15" s="200"/>
      <c r="G15" s="201"/>
      <c r="O15" s="142"/>
    </row>
    <row r="16" spans="1:104" x14ac:dyDescent="0.25">
      <c r="A16" s="143"/>
      <c r="B16" s="144"/>
      <c r="C16" s="199" t="s">
        <v>76</v>
      </c>
      <c r="D16" s="200"/>
      <c r="E16" s="200"/>
      <c r="F16" s="200"/>
      <c r="G16" s="201"/>
      <c r="O16" s="142"/>
    </row>
    <row r="17" spans="1:15" x14ac:dyDescent="0.25">
      <c r="A17" s="143"/>
      <c r="B17" s="144"/>
      <c r="C17" s="199" t="s">
        <v>77</v>
      </c>
      <c r="D17" s="200"/>
      <c r="E17" s="200"/>
      <c r="F17" s="200"/>
      <c r="G17" s="201"/>
      <c r="O17" s="142"/>
    </row>
    <row r="18" spans="1:15" x14ac:dyDescent="0.25">
      <c r="A18" s="143"/>
      <c r="B18" s="144"/>
      <c r="C18" s="199" t="s">
        <v>78</v>
      </c>
      <c r="D18" s="200"/>
      <c r="E18" s="200"/>
      <c r="F18" s="200"/>
      <c r="G18" s="201"/>
      <c r="O18" s="142"/>
    </row>
    <row r="19" spans="1:15" x14ac:dyDescent="0.25">
      <c r="A19" s="143"/>
      <c r="B19" s="144"/>
      <c r="C19" s="199" t="s">
        <v>105</v>
      </c>
      <c r="D19" s="200"/>
      <c r="E19" s="200"/>
      <c r="F19" s="200"/>
      <c r="G19" s="201"/>
      <c r="O19" s="142"/>
    </row>
    <row r="20" spans="1:15" x14ac:dyDescent="0.25">
      <c r="A20" s="143"/>
      <c r="B20" s="144"/>
      <c r="C20" s="176" t="s">
        <v>178</v>
      </c>
      <c r="D20" s="177"/>
      <c r="E20" s="177"/>
      <c r="F20" s="177"/>
      <c r="G20" s="178"/>
      <c r="O20" s="142"/>
    </row>
    <row r="21" spans="1:15" x14ac:dyDescent="0.25">
      <c r="A21" s="143"/>
      <c r="B21" s="144"/>
      <c r="C21" s="199" t="s">
        <v>79</v>
      </c>
      <c r="D21" s="200"/>
      <c r="E21" s="200"/>
      <c r="F21" s="200"/>
      <c r="G21" s="201"/>
      <c r="O21" s="142"/>
    </row>
    <row r="22" spans="1:15" x14ac:dyDescent="0.25">
      <c r="A22" s="143"/>
      <c r="B22" s="144"/>
      <c r="C22" s="199" t="s">
        <v>80</v>
      </c>
      <c r="D22" s="200"/>
      <c r="E22" s="200"/>
      <c r="F22" s="200"/>
      <c r="G22" s="201"/>
      <c r="O22" s="142"/>
    </row>
    <row r="23" spans="1:15" x14ac:dyDescent="0.25">
      <c r="A23" s="143"/>
      <c r="B23" s="144"/>
      <c r="C23" s="199" t="s">
        <v>81</v>
      </c>
      <c r="D23" s="200"/>
      <c r="E23" s="200"/>
      <c r="F23" s="200"/>
      <c r="G23" s="201"/>
      <c r="O23" s="142"/>
    </row>
    <row r="24" spans="1:15" x14ac:dyDescent="0.25">
      <c r="A24" s="143"/>
      <c r="B24" s="144"/>
      <c r="C24" s="199" t="s">
        <v>82</v>
      </c>
      <c r="D24" s="200"/>
      <c r="E24" s="200"/>
      <c r="F24" s="200"/>
      <c r="G24" s="201"/>
      <c r="O24" s="142"/>
    </row>
    <row r="25" spans="1:15" x14ac:dyDescent="0.25">
      <c r="A25" s="143"/>
      <c r="B25" s="144"/>
      <c r="C25" s="199" t="s">
        <v>98</v>
      </c>
      <c r="D25" s="200"/>
      <c r="E25" s="200"/>
      <c r="F25" s="200"/>
      <c r="G25" s="201"/>
      <c r="O25" s="142"/>
    </row>
    <row r="26" spans="1:15" x14ac:dyDescent="0.25">
      <c r="A26" s="143"/>
      <c r="B26" s="144"/>
      <c r="C26" s="199" t="s">
        <v>83</v>
      </c>
      <c r="D26" s="200"/>
      <c r="E26" s="200"/>
      <c r="F26" s="200"/>
      <c r="G26" s="201"/>
      <c r="O26" s="142"/>
    </row>
    <row r="27" spans="1:15" ht="21" x14ac:dyDescent="0.25">
      <c r="A27" s="143"/>
      <c r="B27" s="144"/>
      <c r="C27" s="169" t="s">
        <v>99</v>
      </c>
      <c r="D27" s="145" t="s">
        <v>173</v>
      </c>
      <c r="E27" s="146"/>
      <c r="F27" s="146"/>
      <c r="G27" s="147">
        <f t="shared" ref="G27:G35" si="6">E27*F27</f>
        <v>0</v>
      </c>
      <c r="O27" s="142"/>
    </row>
    <row r="28" spans="1:15" x14ac:dyDescent="0.25">
      <c r="A28" s="143"/>
      <c r="B28" s="144"/>
      <c r="C28" s="169" t="s">
        <v>100</v>
      </c>
      <c r="D28" s="145" t="s">
        <v>173</v>
      </c>
      <c r="E28" s="146"/>
      <c r="F28" s="146"/>
      <c r="G28" s="147">
        <f t="shared" si="6"/>
        <v>0</v>
      </c>
      <c r="O28" s="142"/>
    </row>
    <row r="29" spans="1:15" x14ac:dyDescent="0.25">
      <c r="A29" s="143"/>
      <c r="B29" s="144"/>
      <c r="C29" s="169" t="s">
        <v>171</v>
      </c>
      <c r="D29" s="145" t="s">
        <v>84</v>
      </c>
      <c r="E29" s="146"/>
      <c r="F29" s="146"/>
      <c r="G29" s="147">
        <f t="shared" si="6"/>
        <v>0</v>
      </c>
      <c r="O29" s="142"/>
    </row>
    <row r="30" spans="1:15" ht="21" x14ac:dyDescent="0.25">
      <c r="A30" s="143"/>
      <c r="B30" s="144"/>
      <c r="C30" s="169" t="s">
        <v>170</v>
      </c>
      <c r="D30" s="145" t="s">
        <v>84</v>
      </c>
      <c r="E30" s="146"/>
      <c r="F30" s="146"/>
      <c r="G30" s="147">
        <f t="shared" si="6"/>
        <v>0</v>
      </c>
      <c r="O30" s="142"/>
    </row>
    <row r="31" spans="1:15" ht="21" x14ac:dyDescent="0.25">
      <c r="A31" s="143"/>
      <c r="B31" s="144"/>
      <c r="C31" s="169" t="s">
        <v>169</v>
      </c>
      <c r="D31" s="145" t="s">
        <v>84</v>
      </c>
      <c r="E31" s="146"/>
      <c r="F31" s="146"/>
      <c r="G31" s="147">
        <f t="shared" si="6"/>
        <v>0</v>
      </c>
      <c r="O31" s="142"/>
    </row>
    <row r="32" spans="1:15" ht="21" x14ac:dyDescent="0.25">
      <c r="A32" s="143"/>
      <c r="B32" s="144"/>
      <c r="C32" s="169" t="s">
        <v>101</v>
      </c>
      <c r="D32" s="145" t="s">
        <v>85</v>
      </c>
      <c r="E32" s="146"/>
      <c r="F32" s="146"/>
      <c r="G32" s="147">
        <f t="shared" si="6"/>
        <v>0</v>
      </c>
      <c r="O32" s="142"/>
    </row>
    <row r="33" spans="1:15" x14ac:dyDescent="0.25">
      <c r="A33" s="143"/>
      <c r="B33" s="144"/>
      <c r="C33" s="169" t="s">
        <v>102</v>
      </c>
      <c r="D33" s="145" t="s">
        <v>85</v>
      </c>
      <c r="E33" s="146"/>
      <c r="F33" s="146"/>
      <c r="G33" s="147">
        <f t="shared" si="6"/>
        <v>0</v>
      </c>
      <c r="O33" s="142"/>
    </row>
    <row r="34" spans="1:15" ht="21" x14ac:dyDescent="0.25">
      <c r="A34" s="143"/>
      <c r="B34" s="144"/>
      <c r="C34" s="169" t="s">
        <v>103</v>
      </c>
      <c r="D34" s="145" t="s">
        <v>66</v>
      </c>
      <c r="E34" s="146"/>
      <c r="F34" s="146"/>
      <c r="G34" s="147">
        <f t="shared" si="6"/>
        <v>0</v>
      </c>
      <c r="O34" s="142"/>
    </row>
    <row r="35" spans="1:15" ht="21" x14ac:dyDescent="0.25">
      <c r="A35" s="143"/>
      <c r="B35" s="144"/>
      <c r="C35" s="169" t="s">
        <v>104</v>
      </c>
      <c r="D35" s="145" t="s">
        <v>66</v>
      </c>
      <c r="E35" s="146"/>
      <c r="F35" s="146"/>
      <c r="G35" s="147">
        <f t="shared" si="6"/>
        <v>0</v>
      </c>
      <c r="O35" s="142"/>
    </row>
    <row r="36" spans="1:15" x14ac:dyDescent="0.25">
      <c r="A36" s="143"/>
      <c r="B36" s="149" t="s">
        <v>67</v>
      </c>
      <c r="C36" s="170" t="str">
        <f>CONCATENATE(B10," ",C10)</f>
        <v>VZT1 Zařízení VZT 1</v>
      </c>
      <c r="D36" s="148"/>
      <c r="E36" s="150"/>
      <c r="F36" s="150"/>
      <c r="G36" s="151">
        <f>SUM(G10:G35)</f>
        <v>0</v>
      </c>
      <c r="O36" s="142"/>
    </row>
    <row r="37" spans="1:15" x14ac:dyDescent="0.25">
      <c r="A37" s="143"/>
      <c r="B37" s="137" t="s">
        <v>86</v>
      </c>
      <c r="C37" s="168" t="s">
        <v>87</v>
      </c>
      <c r="D37" s="138"/>
      <c r="E37" s="139"/>
      <c r="F37" s="139"/>
      <c r="G37" s="140"/>
      <c r="O37" s="142"/>
    </row>
    <row r="38" spans="1:15" ht="31.2" x14ac:dyDescent="0.25">
      <c r="A38" s="143"/>
      <c r="B38" s="144"/>
      <c r="C38" s="169" t="s">
        <v>126</v>
      </c>
      <c r="D38" s="145" t="s">
        <v>66</v>
      </c>
      <c r="E38" s="146"/>
      <c r="F38" s="146"/>
      <c r="G38" s="147">
        <f>E38*F38</f>
        <v>0</v>
      </c>
      <c r="O38" s="142"/>
    </row>
    <row r="39" spans="1:15" x14ac:dyDescent="0.25">
      <c r="A39" s="143"/>
      <c r="B39" s="144"/>
      <c r="C39" s="199" t="s">
        <v>72</v>
      </c>
      <c r="D39" s="200"/>
      <c r="E39" s="200"/>
      <c r="F39" s="200"/>
      <c r="G39" s="201"/>
      <c r="O39" s="142"/>
    </row>
    <row r="40" spans="1:15" x14ac:dyDescent="0.25">
      <c r="A40" s="143"/>
      <c r="B40" s="144"/>
      <c r="C40" s="199" t="s">
        <v>73</v>
      </c>
      <c r="D40" s="200"/>
      <c r="E40" s="200"/>
      <c r="F40" s="200"/>
      <c r="G40" s="201"/>
      <c r="O40" s="142"/>
    </row>
    <row r="41" spans="1:15" x14ac:dyDescent="0.25">
      <c r="A41" s="143"/>
      <c r="B41" s="144"/>
      <c r="C41" s="199" t="s">
        <v>74</v>
      </c>
      <c r="D41" s="200"/>
      <c r="E41" s="200"/>
      <c r="F41" s="200"/>
      <c r="G41" s="201"/>
      <c r="O41" s="142"/>
    </row>
    <row r="42" spans="1:15" x14ac:dyDescent="0.25">
      <c r="A42" s="143"/>
      <c r="B42" s="144"/>
      <c r="C42" s="199" t="s">
        <v>75</v>
      </c>
      <c r="D42" s="200"/>
      <c r="E42" s="200"/>
      <c r="F42" s="200"/>
      <c r="G42" s="201"/>
      <c r="O42" s="142"/>
    </row>
    <row r="43" spans="1:15" x14ac:dyDescent="0.25">
      <c r="A43" s="143"/>
      <c r="B43" s="144"/>
      <c r="C43" s="199" t="s">
        <v>76</v>
      </c>
      <c r="D43" s="200"/>
      <c r="E43" s="200"/>
      <c r="F43" s="200"/>
      <c r="G43" s="201"/>
      <c r="O43" s="142"/>
    </row>
    <row r="44" spans="1:15" x14ac:dyDescent="0.25">
      <c r="A44" s="143"/>
      <c r="B44" s="144"/>
      <c r="C44" s="199" t="s">
        <v>77</v>
      </c>
      <c r="D44" s="200"/>
      <c r="E44" s="200"/>
      <c r="F44" s="200"/>
      <c r="G44" s="201"/>
      <c r="O44" s="142"/>
    </row>
    <row r="45" spans="1:15" x14ac:dyDescent="0.25">
      <c r="A45" s="143"/>
      <c r="B45" s="144"/>
      <c r="C45" s="199" t="s">
        <v>78</v>
      </c>
      <c r="D45" s="200"/>
      <c r="E45" s="200"/>
      <c r="F45" s="200"/>
      <c r="G45" s="201"/>
      <c r="O45" s="142"/>
    </row>
    <row r="46" spans="1:15" x14ac:dyDescent="0.25">
      <c r="A46" s="143"/>
      <c r="B46" s="144"/>
      <c r="C46" s="199" t="s">
        <v>105</v>
      </c>
      <c r="D46" s="200"/>
      <c r="E46" s="200"/>
      <c r="F46" s="200"/>
      <c r="G46" s="201"/>
      <c r="O46" s="142"/>
    </row>
    <row r="47" spans="1:15" x14ac:dyDescent="0.25">
      <c r="A47" s="143"/>
      <c r="B47" s="144"/>
      <c r="C47" s="176" t="s">
        <v>178</v>
      </c>
      <c r="D47" s="177"/>
      <c r="E47" s="177"/>
      <c r="F47" s="177"/>
      <c r="G47" s="178"/>
      <c r="O47" s="142"/>
    </row>
    <row r="48" spans="1:15" x14ac:dyDescent="0.25">
      <c r="A48" s="143"/>
      <c r="B48" s="144"/>
      <c r="C48" s="199" t="s">
        <v>79</v>
      </c>
      <c r="D48" s="200"/>
      <c r="E48" s="200"/>
      <c r="F48" s="200"/>
      <c r="G48" s="201"/>
      <c r="O48" s="142"/>
    </row>
    <row r="49" spans="1:15" x14ac:dyDescent="0.25">
      <c r="A49" s="143"/>
      <c r="B49" s="144"/>
      <c r="C49" s="199" t="s">
        <v>80</v>
      </c>
      <c r="D49" s="200"/>
      <c r="E49" s="200"/>
      <c r="F49" s="200"/>
      <c r="G49" s="201"/>
      <c r="O49" s="142"/>
    </row>
    <row r="50" spans="1:15" x14ac:dyDescent="0.25">
      <c r="A50" s="143"/>
      <c r="B50" s="144"/>
      <c r="C50" s="199" t="s">
        <v>81</v>
      </c>
      <c r="D50" s="200"/>
      <c r="E50" s="200"/>
      <c r="F50" s="200"/>
      <c r="G50" s="201"/>
      <c r="O50" s="142"/>
    </row>
    <row r="51" spans="1:15" x14ac:dyDescent="0.25">
      <c r="A51" s="143"/>
      <c r="B51" s="144"/>
      <c r="C51" s="199" t="s">
        <v>82</v>
      </c>
      <c r="D51" s="200"/>
      <c r="E51" s="200"/>
      <c r="F51" s="200"/>
      <c r="G51" s="201"/>
      <c r="O51" s="142"/>
    </row>
    <row r="52" spans="1:15" x14ac:dyDescent="0.25">
      <c r="A52" s="143"/>
      <c r="B52" s="144"/>
      <c r="C52" s="199" t="s">
        <v>98</v>
      </c>
      <c r="D52" s="200"/>
      <c r="E52" s="200"/>
      <c r="F52" s="200"/>
      <c r="G52" s="201"/>
      <c r="O52" s="142"/>
    </row>
    <row r="53" spans="1:15" x14ac:dyDescent="0.25">
      <c r="A53" s="143"/>
      <c r="B53" s="144"/>
      <c r="C53" s="199" t="s">
        <v>83</v>
      </c>
      <c r="D53" s="200"/>
      <c r="E53" s="200"/>
      <c r="F53" s="200"/>
      <c r="G53" s="201"/>
      <c r="O53" s="142"/>
    </row>
    <row r="54" spans="1:15" ht="21" x14ac:dyDescent="0.25">
      <c r="A54" s="143"/>
      <c r="B54" s="144"/>
      <c r="C54" s="169" t="s">
        <v>99</v>
      </c>
      <c r="D54" s="145" t="s">
        <v>173</v>
      </c>
      <c r="E54" s="146"/>
      <c r="F54" s="146"/>
      <c r="G54" s="147">
        <f t="shared" ref="G54:G61" si="7">E54*F54</f>
        <v>0</v>
      </c>
      <c r="O54" s="142"/>
    </row>
    <row r="55" spans="1:15" x14ac:dyDescent="0.25">
      <c r="A55" s="143"/>
      <c r="B55" s="144"/>
      <c r="C55" s="169" t="s">
        <v>100</v>
      </c>
      <c r="D55" s="145" t="s">
        <v>173</v>
      </c>
      <c r="E55" s="146"/>
      <c r="F55" s="146"/>
      <c r="G55" s="147">
        <f t="shared" si="7"/>
        <v>0</v>
      </c>
      <c r="O55" s="142"/>
    </row>
    <row r="56" spans="1:15" x14ac:dyDescent="0.25">
      <c r="A56" s="143"/>
      <c r="B56" s="144"/>
      <c r="C56" s="169" t="s">
        <v>171</v>
      </c>
      <c r="D56" s="145" t="s">
        <v>84</v>
      </c>
      <c r="E56" s="146"/>
      <c r="F56" s="146"/>
      <c r="G56" s="147">
        <f t="shared" si="7"/>
        <v>0</v>
      </c>
      <c r="O56" s="142"/>
    </row>
    <row r="57" spans="1:15" ht="21" x14ac:dyDescent="0.25">
      <c r="A57" s="143"/>
      <c r="B57" s="144"/>
      <c r="C57" s="169" t="s">
        <v>170</v>
      </c>
      <c r="D57" s="145" t="s">
        <v>84</v>
      </c>
      <c r="E57" s="146"/>
      <c r="F57" s="146"/>
      <c r="G57" s="147">
        <f t="shared" si="7"/>
        <v>0</v>
      </c>
      <c r="O57" s="142"/>
    </row>
    <row r="58" spans="1:15" ht="21" x14ac:dyDescent="0.25">
      <c r="A58" s="143"/>
      <c r="B58" s="144"/>
      <c r="C58" s="169" t="s">
        <v>169</v>
      </c>
      <c r="D58" s="145" t="s">
        <v>84</v>
      </c>
      <c r="E58" s="146"/>
      <c r="F58" s="146"/>
      <c r="G58" s="147">
        <f t="shared" si="7"/>
        <v>0</v>
      </c>
      <c r="O58" s="142"/>
    </row>
    <row r="59" spans="1:15" ht="21" x14ac:dyDescent="0.25">
      <c r="A59" s="143"/>
      <c r="B59" s="144"/>
      <c r="C59" s="169" t="s">
        <v>101</v>
      </c>
      <c r="D59" s="145" t="s">
        <v>85</v>
      </c>
      <c r="E59" s="146"/>
      <c r="F59" s="146"/>
      <c r="G59" s="147">
        <f t="shared" si="7"/>
        <v>0</v>
      </c>
      <c r="O59" s="142"/>
    </row>
    <row r="60" spans="1:15" x14ac:dyDescent="0.25">
      <c r="A60" s="143"/>
      <c r="B60" s="144"/>
      <c r="C60" s="169" t="s">
        <v>102</v>
      </c>
      <c r="D60" s="145" t="s">
        <v>85</v>
      </c>
      <c r="E60" s="146"/>
      <c r="F60" s="146"/>
      <c r="G60" s="147">
        <f t="shared" si="7"/>
        <v>0</v>
      </c>
      <c r="O60" s="142"/>
    </row>
    <row r="61" spans="1:15" ht="21" x14ac:dyDescent="0.25">
      <c r="A61" s="143"/>
      <c r="B61" s="144"/>
      <c r="C61" s="169" t="s">
        <v>103</v>
      </c>
      <c r="D61" s="145" t="s">
        <v>66</v>
      </c>
      <c r="E61" s="146"/>
      <c r="F61" s="146"/>
      <c r="G61" s="147">
        <f t="shared" si="7"/>
        <v>0</v>
      </c>
      <c r="O61" s="142"/>
    </row>
    <row r="62" spans="1:15" ht="21" x14ac:dyDescent="0.25">
      <c r="A62" s="143"/>
      <c r="B62" s="144"/>
      <c r="C62" s="169" t="s">
        <v>104</v>
      </c>
      <c r="D62" s="145" t="s">
        <v>66</v>
      </c>
      <c r="E62" s="146"/>
      <c r="F62" s="146"/>
      <c r="G62" s="147">
        <f t="shared" ref="G62" si="8">E62*F62</f>
        <v>0</v>
      </c>
      <c r="O62" s="142"/>
    </row>
    <row r="63" spans="1:15" x14ac:dyDescent="0.25">
      <c r="A63" s="143"/>
      <c r="B63" s="149" t="s">
        <v>67</v>
      </c>
      <c r="C63" s="170" t="str">
        <f>CONCATENATE(B37," ",C37)</f>
        <v>VZT2 Zařízení VZT 2</v>
      </c>
      <c r="D63" s="148"/>
      <c r="E63" s="150"/>
      <c r="F63" s="150"/>
      <c r="G63" s="151">
        <f>SUM(G37:G62)</f>
        <v>0</v>
      </c>
      <c r="O63" s="142"/>
    </row>
    <row r="64" spans="1:15" x14ac:dyDescent="0.25">
      <c r="A64" s="143"/>
      <c r="B64" s="137" t="s">
        <v>106</v>
      </c>
      <c r="C64" s="168" t="s">
        <v>107</v>
      </c>
      <c r="D64" s="138"/>
      <c r="E64" s="139"/>
      <c r="F64" s="139"/>
      <c r="G64" s="140"/>
      <c r="O64" s="142"/>
    </row>
    <row r="65" spans="1:15" ht="31.2" x14ac:dyDescent="0.25">
      <c r="A65" s="143"/>
      <c r="B65" s="144"/>
      <c r="C65" s="169" t="s">
        <v>127</v>
      </c>
      <c r="D65" s="145" t="s">
        <v>66</v>
      </c>
      <c r="E65" s="146"/>
      <c r="F65" s="146"/>
      <c r="G65" s="147">
        <f>E65*F65</f>
        <v>0</v>
      </c>
      <c r="O65" s="142"/>
    </row>
    <row r="66" spans="1:15" x14ac:dyDescent="0.25">
      <c r="A66" s="143"/>
      <c r="B66" s="144"/>
      <c r="C66" s="199" t="s">
        <v>72</v>
      </c>
      <c r="D66" s="200"/>
      <c r="E66" s="200"/>
      <c r="F66" s="200"/>
      <c r="G66" s="201"/>
      <c r="O66" s="142"/>
    </row>
    <row r="67" spans="1:15" x14ac:dyDescent="0.25">
      <c r="A67" s="143"/>
      <c r="B67" s="144"/>
      <c r="C67" s="199" t="s">
        <v>73</v>
      </c>
      <c r="D67" s="200"/>
      <c r="E67" s="200"/>
      <c r="F67" s="200"/>
      <c r="G67" s="201"/>
      <c r="O67" s="142"/>
    </row>
    <row r="68" spans="1:15" x14ac:dyDescent="0.25">
      <c r="A68" s="143"/>
      <c r="B68" s="144"/>
      <c r="C68" s="199" t="s">
        <v>74</v>
      </c>
      <c r="D68" s="200"/>
      <c r="E68" s="200"/>
      <c r="F68" s="200"/>
      <c r="G68" s="201"/>
      <c r="O68" s="142"/>
    </row>
    <row r="69" spans="1:15" x14ac:dyDescent="0.25">
      <c r="A69" s="143"/>
      <c r="B69" s="144"/>
      <c r="C69" s="199" t="s">
        <v>177</v>
      </c>
      <c r="D69" s="200"/>
      <c r="E69" s="200"/>
      <c r="F69" s="200"/>
      <c r="G69" s="201"/>
      <c r="O69" s="142"/>
    </row>
    <row r="70" spans="1:15" x14ac:dyDescent="0.25">
      <c r="A70" s="143"/>
      <c r="B70" s="144"/>
      <c r="C70" s="199" t="s">
        <v>76</v>
      </c>
      <c r="D70" s="200"/>
      <c r="E70" s="200"/>
      <c r="F70" s="200"/>
      <c r="G70" s="201"/>
      <c r="O70" s="142"/>
    </row>
    <row r="71" spans="1:15" x14ac:dyDescent="0.25">
      <c r="A71" s="143"/>
      <c r="B71" s="144"/>
      <c r="C71" s="199" t="s">
        <v>77</v>
      </c>
      <c r="D71" s="200"/>
      <c r="E71" s="200"/>
      <c r="F71" s="200"/>
      <c r="G71" s="201"/>
      <c r="O71" s="142"/>
    </row>
    <row r="72" spans="1:15" x14ac:dyDescent="0.25">
      <c r="A72" s="143"/>
      <c r="B72" s="144"/>
      <c r="C72" s="199" t="s">
        <v>78</v>
      </c>
      <c r="D72" s="200"/>
      <c r="E72" s="200"/>
      <c r="F72" s="200"/>
      <c r="G72" s="201"/>
      <c r="O72" s="142"/>
    </row>
    <row r="73" spans="1:15" x14ac:dyDescent="0.25">
      <c r="A73" s="143"/>
      <c r="B73" s="144"/>
      <c r="C73" s="199" t="s">
        <v>79</v>
      </c>
      <c r="D73" s="200"/>
      <c r="E73" s="200"/>
      <c r="F73" s="200"/>
      <c r="G73" s="201"/>
      <c r="O73" s="142"/>
    </row>
    <row r="74" spans="1:15" x14ac:dyDescent="0.25">
      <c r="A74" s="143"/>
      <c r="B74" s="144"/>
      <c r="C74" s="199" t="s">
        <v>80</v>
      </c>
      <c r="D74" s="200"/>
      <c r="E74" s="200"/>
      <c r="F74" s="200"/>
      <c r="G74" s="201"/>
      <c r="O74" s="142"/>
    </row>
    <row r="75" spans="1:15" x14ac:dyDescent="0.25">
      <c r="A75" s="143"/>
      <c r="B75" s="144"/>
      <c r="C75" s="199" t="s">
        <v>81</v>
      </c>
      <c r="D75" s="200"/>
      <c r="E75" s="200"/>
      <c r="F75" s="200"/>
      <c r="G75" s="201"/>
      <c r="O75" s="142"/>
    </row>
    <row r="76" spans="1:15" x14ac:dyDescent="0.25">
      <c r="A76" s="143"/>
      <c r="B76" s="144"/>
      <c r="C76" s="199" t="s">
        <v>82</v>
      </c>
      <c r="D76" s="200"/>
      <c r="E76" s="200"/>
      <c r="F76" s="200"/>
      <c r="G76" s="201"/>
      <c r="O76" s="142"/>
    </row>
    <row r="77" spans="1:15" x14ac:dyDescent="0.25">
      <c r="A77" s="143"/>
      <c r="B77" s="144"/>
      <c r="C77" s="199" t="s">
        <v>98</v>
      </c>
      <c r="D77" s="200"/>
      <c r="E77" s="200"/>
      <c r="F77" s="200"/>
      <c r="G77" s="201"/>
      <c r="O77" s="142"/>
    </row>
    <row r="78" spans="1:15" x14ac:dyDescent="0.25">
      <c r="A78" s="143"/>
      <c r="B78" s="144"/>
      <c r="C78" s="199" t="s">
        <v>83</v>
      </c>
      <c r="D78" s="200"/>
      <c r="E78" s="200"/>
      <c r="F78" s="200"/>
      <c r="G78" s="201"/>
      <c r="O78" s="142"/>
    </row>
    <row r="79" spans="1:15" ht="21" x14ac:dyDescent="0.25">
      <c r="A79" s="143"/>
      <c r="B79" s="144"/>
      <c r="C79" s="169" t="s">
        <v>99</v>
      </c>
      <c r="D79" s="145" t="s">
        <v>173</v>
      </c>
      <c r="E79" s="146"/>
      <c r="F79" s="146"/>
      <c r="G79" s="147">
        <f t="shared" ref="G79:G84" si="9">E79*F79</f>
        <v>0</v>
      </c>
      <c r="O79" s="142"/>
    </row>
    <row r="80" spans="1:15" x14ac:dyDescent="0.25">
      <c r="A80" s="143"/>
      <c r="B80" s="144"/>
      <c r="C80" s="169" t="s">
        <v>100</v>
      </c>
      <c r="D80" s="145" t="s">
        <v>173</v>
      </c>
      <c r="E80" s="146"/>
      <c r="F80" s="146"/>
      <c r="G80" s="147">
        <f t="shared" si="9"/>
        <v>0</v>
      </c>
      <c r="O80" s="142"/>
    </row>
    <row r="81" spans="1:15" ht="21" x14ac:dyDescent="0.25">
      <c r="A81" s="143"/>
      <c r="B81" s="144"/>
      <c r="C81" s="169" t="s">
        <v>148</v>
      </c>
      <c r="D81" s="145" t="s">
        <v>84</v>
      </c>
      <c r="E81" s="146"/>
      <c r="F81" s="146"/>
      <c r="G81" s="147">
        <f t="shared" si="9"/>
        <v>0</v>
      </c>
      <c r="O81" s="142"/>
    </row>
    <row r="82" spans="1:15" ht="21" x14ac:dyDescent="0.25">
      <c r="A82" s="143"/>
      <c r="B82" s="144"/>
      <c r="C82" s="169" t="s">
        <v>101</v>
      </c>
      <c r="D82" s="145" t="s">
        <v>85</v>
      </c>
      <c r="E82" s="146"/>
      <c r="F82" s="146"/>
      <c r="G82" s="147">
        <f t="shared" si="9"/>
        <v>0</v>
      </c>
      <c r="O82" s="142"/>
    </row>
    <row r="83" spans="1:15" ht="21" x14ac:dyDescent="0.25">
      <c r="A83" s="143"/>
      <c r="B83" s="144"/>
      <c r="C83" s="169" t="s">
        <v>103</v>
      </c>
      <c r="D83" s="145" t="s">
        <v>66</v>
      </c>
      <c r="E83" s="146"/>
      <c r="F83" s="146"/>
      <c r="G83" s="147">
        <f t="shared" si="9"/>
        <v>0</v>
      </c>
      <c r="O83" s="142"/>
    </row>
    <row r="84" spans="1:15" ht="21" x14ac:dyDescent="0.25">
      <c r="A84" s="143"/>
      <c r="B84" s="144"/>
      <c r="C84" s="169" t="s">
        <v>104</v>
      </c>
      <c r="D84" s="145" t="s">
        <v>66</v>
      </c>
      <c r="E84" s="146"/>
      <c r="F84" s="146"/>
      <c r="G84" s="147">
        <f t="shared" si="9"/>
        <v>0</v>
      </c>
      <c r="O84" s="142"/>
    </row>
    <row r="85" spans="1:15" x14ac:dyDescent="0.25">
      <c r="A85" s="143"/>
      <c r="B85" s="149" t="s">
        <v>67</v>
      </c>
      <c r="C85" s="170" t="str">
        <f>CONCATENATE(B64," ",C64)</f>
        <v>VZT3.1 Zařízení VZT 3.1</v>
      </c>
      <c r="D85" s="148"/>
      <c r="E85" s="150"/>
      <c r="F85" s="150"/>
      <c r="G85" s="151">
        <f>SUM(G64:G84)</f>
        <v>0</v>
      </c>
      <c r="O85" s="142"/>
    </row>
    <row r="86" spans="1:15" x14ac:dyDescent="0.25">
      <c r="A86" s="143"/>
      <c r="B86" s="137" t="s">
        <v>108</v>
      </c>
      <c r="C86" s="168" t="s">
        <v>109</v>
      </c>
      <c r="D86" s="138"/>
      <c r="E86" s="139"/>
      <c r="F86" s="139"/>
      <c r="G86" s="140"/>
      <c r="O86" s="142"/>
    </row>
    <row r="87" spans="1:15" ht="31.2" x14ac:dyDescent="0.25">
      <c r="A87" s="143"/>
      <c r="B87" s="144"/>
      <c r="C87" s="169" t="s">
        <v>128</v>
      </c>
      <c r="D87" s="145" t="s">
        <v>66</v>
      </c>
      <c r="E87" s="146"/>
      <c r="F87" s="146"/>
      <c r="G87" s="147">
        <f>E87*F87</f>
        <v>0</v>
      </c>
      <c r="O87" s="142"/>
    </row>
    <row r="88" spans="1:15" x14ac:dyDescent="0.25">
      <c r="A88" s="143"/>
      <c r="B88" s="144"/>
      <c r="C88" s="199" t="s">
        <v>72</v>
      </c>
      <c r="D88" s="200"/>
      <c r="E88" s="200"/>
      <c r="F88" s="200"/>
      <c r="G88" s="201"/>
      <c r="O88" s="142"/>
    </row>
    <row r="89" spans="1:15" x14ac:dyDescent="0.25">
      <c r="A89" s="143"/>
      <c r="B89" s="144"/>
      <c r="C89" s="199" t="s">
        <v>73</v>
      </c>
      <c r="D89" s="200"/>
      <c r="E89" s="200"/>
      <c r="F89" s="200"/>
      <c r="G89" s="201"/>
      <c r="O89" s="142"/>
    </row>
    <row r="90" spans="1:15" x14ac:dyDescent="0.25">
      <c r="A90" s="143"/>
      <c r="B90" s="144"/>
      <c r="C90" s="199" t="s">
        <v>74</v>
      </c>
      <c r="D90" s="200"/>
      <c r="E90" s="200"/>
      <c r="F90" s="200"/>
      <c r="G90" s="201"/>
      <c r="O90" s="142"/>
    </row>
    <row r="91" spans="1:15" x14ac:dyDescent="0.25">
      <c r="A91" s="143"/>
      <c r="B91" s="144"/>
      <c r="C91" s="199" t="s">
        <v>177</v>
      </c>
      <c r="D91" s="200"/>
      <c r="E91" s="200"/>
      <c r="F91" s="200"/>
      <c r="G91" s="201"/>
      <c r="O91" s="142"/>
    </row>
    <row r="92" spans="1:15" x14ac:dyDescent="0.25">
      <c r="A92" s="143"/>
      <c r="B92" s="144"/>
      <c r="C92" s="199" t="s">
        <v>76</v>
      </c>
      <c r="D92" s="200"/>
      <c r="E92" s="200"/>
      <c r="F92" s="200"/>
      <c r="G92" s="201"/>
      <c r="O92" s="142"/>
    </row>
    <row r="93" spans="1:15" x14ac:dyDescent="0.25">
      <c r="A93" s="143"/>
      <c r="B93" s="144"/>
      <c r="C93" s="199" t="s">
        <v>77</v>
      </c>
      <c r="D93" s="200"/>
      <c r="E93" s="200"/>
      <c r="F93" s="200"/>
      <c r="G93" s="201"/>
      <c r="O93" s="142"/>
    </row>
    <row r="94" spans="1:15" x14ac:dyDescent="0.25">
      <c r="A94" s="143"/>
      <c r="B94" s="144"/>
      <c r="C94" s="199" t="s">
        <v>78</v>
      </c>
      <c r="D94" s="200"/>
      <c r="E94" s="200"/>
      <c r="F94" s="200"/>
      <c r="G94" s="201"/>
      <c r="O94" s="142"/>
    </row>
    <row r="95" spans="1:15" x14ac:dyDescent="0.25">
      <c r="A95" s="143"/>
      <c r="B95" s="144"/>
      <c r="C95" s="199" t="s">
        <v>79</v>
      </c>
      <c r="D95" s="200"/>
      <c r="E95" s="200"/>
      <c r="F95" s="200"/>
      <c r="G95" s="201"/>
      <c r="O95" s="142"/>
    </row>
    <row r="96" spans="1:15" x14ac:dyDescent="0.25">
      <c r="A96" s="143"/>
      <c r="B96" s="144"/>
      <c r="C96" s="199" t="s">
        <v>80</v>
      </c>
      <c r="D96" s="200"/>
      <c r="E96" s="200"/>
      <c r="F96" s="200"/>
      <c r="G96" s="201"/>
      <c r="O96" s="142"/>
    </row>
    <row r="97" spans="1:15" x14ac:dyDescent="0.25">
      <c r="A97" s="143"/>
      <c r="B97" s="144"/>
      <c r="C97" s="199" t="s">
        <v>81</v>
      </c>
      <c r="D97" s="200"/>
      <c r="E97" s="200"/>
      <c r="F97" s="200"/>
      <c r="G97" s="201"/>
      <c r="O97" s="142"/>
    </row>
    <row r="98" spans="1:15" x14ac:dyDescent="0.25">
      <c r="A98" s="143"/>
      <c r="B98" s="144"/>
      <c r="C98" s="199" t="s">
        <v>82</v>
      </c>
      <c r="D98" s="200"/>
      <c r="E98" s="200"/>
      <c r="F98" s="200"/>
      <c r="G98" s="201"/>
      <c r="O98" s="142"/>
    </row>
    <row r="99" spans="1:15" x14ac:dyDescent="0.25">
      <c r="A99" s="143"/>
      <c r="B99" s="144"/>
      <c r="C99" s="199" t="s">
        <v>98</v>
      </c>
      <c r="D99" s="200"/>
      <c r="E99" s="200"/>
      <c r="F99" s="200"/>
      <c r="G99" s="201"/>
      <c r="O99" s="142"/>
    </row>
    <row r="100" spans="1:15" x14ac:dyDescent="0.25">
      <c r="A100" s="143"/>
      <c r="B100" s="144"/>
      <c r="C100" s="199" t="s">
        <v>83</v>
      </c>
      <c r="D100" s="200"/>
      <c r="E100" s="200"/>
      <c r="F100" s="200"/>
      <c r="G100" s="201"/>
      <c r="O100" s="142"/>
    </row>
    <row r="101" spans="1:15" ht="21" x14ac:dyDescent="0.25">
      <c r="A101" s="143"/>
      <c r="B101" s="144"/>
      <c r="C101" s="169" t="s">
        <v>99</v>
      </c>
      <c r="D101" s="145" t="s">
        <v>173</v>
      </c>
      <c r="E101" s="146"/>
      <c r="F101" s="146"/>
      <c r="G101" s="147">
        <f t="shared" ref="G101:G107" si="10">E101*F101</f>
        <v>0</v>
      </c>
      <c r="O101" s="142"/>
    </row>
    <row r="102" spans="1:15" x14ac:dyDescent="0.25">
      <c r="A102" s="143"/>
      <c r="B102" s="144"/>
      <c r="C102" s="169" t="s">
        <v>100</v>
      </c>
      <c r="D102" s="145" t="s">
        <v>173</v>
      </c>
      <c r="E102" s="146"/>
      <c r="F102" s="146"/>
      <c r="G102" s="147">
        <f t="shared" si="10"/>
        <v>0</v>
      </c>
      <c r="O102" s="142"/>
    </row>
    <row r="103" spans="1:15" ht="21" x14ac:dyDescent="0.25">
      <c r="A103" s="143"/>
      <c r="B103" s="144"/>
      <c r="C103" s="169" t="s">
        <v>175</v>
      </c>
      <c r="D103" s="145" t="s">
        <v>84</v>
      </c>
      <c r="E103" s="146"/>
      <c r="F103" s="146"/>
      <c r="G103" s="147">
        <f t="shared" si="10"/>
        <v>0</v>
      </c>
      <c r="O103" s="142"/>
    </row>
    <row r="104" spans="1:15" ht="21" x14ac:dyDescent="0.25">
      <c r="A104" s="143"/>
      <c r="B104" s="144"/>
      <c r="C104" s="169" t="s">
        <v>148</v>
      </c>
      <c r="D104" s="145" t="s">
        <v>84</v>
      </c>
      <c r="E104" s="146"/>
      <c r="F104" s="146"/>
      <c r="G104" s="147">
        <f t="shared" si="10"/>
        <v>0</v>
      </c>
      <c r="O104" s="142"/>
    </row>
    <row r="105" spans="1:15" ht="21" x14ac:dyDescent="0.25">
      <c r="A105" s="143"/>
      <c r="B105" s="144"/>
      <c r="C105" s="169" t="s">
        <v>101</v>
      </c>
      <c r="D105" s="145" t="s">
        <v>85</v>
      </c>
      <c r="E105" s="146"/>
      <c r="F105" s="146"/>
      <c r="G105" s="147">
        <f t="shared" si="10"/>
        <v>0</v>
      </c>
      <c r="O105" s="142"/>
    </row>
    <row r="106" spans="1:15" ht="21" x14ac:dyDescent="0.25">
      <c r="A106" s="143"/>
      <c r="B106" s="144"/>
      <c r="C106" s="169" t="s">
        <v>103</v>
      </c>
      <c r="D106" s="145" t="s">
        <v>66</v>
      </c>
      <c r="E106" s="146"/>
      <c r="F106" s="146"/>
      <c r="G106" s="147">
        <f t="shared" si="10"/>
        <v>0</v>
      </c>
      <c r="O106" s="142"/>
    </row>
    <row r="107" spans="1:15" ht="21" x14ac:dyDescent="0.25">
      <c r="A107" s="143"/>
      <c r="B107" s="144"/>
      <c r="C107" s="169" t="s">
        <v>104</v>
      </c>
      <c r="D107" s="145" t="s">
        <v>66</v>
      </c>
      <c r="E107" s="146"/>
      <c r="F107" s="146"/>
      <c r="G107" s="147">
        <f t="shared" si="10"/>
        <v>0</v>
      </c>
      <c r="O107" s="142"/>
    </row>
    <row r="108" spans="1:15" x14ac:dyDescent="0.25">
      <c r="A108" s="143"/>
      <c r="B108" s="149" t="s">
        <v>67</v>
      </c>
      <c r="C108" s="170" t="str">
        <f>CONCATENATE(B86," ",C86)</f>
        <v>VZT3.2 Zařízení VZT 3.2</v>
      </c>
      <c r="D108" s="148"/>
      <c r="E108" s="150"/>
      <c r="F108" s="150"/>
      <c r="G108" s="151">
        <f>SUM(G86:G107)</f>
        <v>0</v>
      </c>
      <c r="O108" s="142"/>
    </row>
    <row r="109" spans="1:15" x14ac:dyDescent="0.25">
      <c r="A109" s="143"/>
      <c r="B109" s="137" t="s">
        <v>88</v>
      </c>
      <c r="C109" s="168" t="s">
        <v>89</v>
      </c>
      <c r="D109" s="138"/>
      <c r="E109" s="139"/>
      <c r="F109" s="139"/>
      <c r="G109" s="140"/>
      <c r="O109" s="142"/>
    </row>
    <row r="110" spans="1:15" ht="31.2" x14ac:dyDescent="0.25">
      <c r="A110" s="143"/>
      <c r="B110" s="144"/>
      <c r="C110" s="169" t="s">
        <v>130</v>
      </c>
      <c r="D110" s="145" t="s">
        <v>66</v>
      </c>
      <c r="E110" s="146"/>
      <c r="F110" s="146"/>
      <c r="G110" s="147">
        <f>E110*F110</f>
        <v>0</v>
      </c>
      <c r="O110" s="142"/>
    </row>
    <row r="111" spans="1:15" x14ac:dyDescent="0.25">
      <c r="A111" s="143"/>
      <c r="B111" s="144"/>
      <c r="C111" s="199" t="s">
        <v>72</v>
      </c>
      <c r="D111" s="200"/>
      <c r="E111" s="200"/>
      <c r="F111" s="200"/>
      <c r="G111" s="201"/>
      <c r="O111" s="142"/>
    </row>
    <row r="112" spans="1:15" x14ac:dyDescent="0.25">
      <c r="A112" s="143"/>
      <c r="B112" s="144"/>
      <c r="C112" s="199" t="s">
        <v>73</v>
      </c>
      <c r="D112" s="200"/>
      <c r="E112" s="200"/>
      <c r="F112" s="200"/>
      <c r="G112" s="201"/>
      <c r="O112" s="142"/>
    </row>
    <row r="113" spans="1:15" x14ac:dyDescent="0.25">
      <c r="A113" s="143"/>
      <c r="B113" s="144"/>
      <c r="C113" s="199" t="s">
        <v>74</v>
      </c>
      <c r="D113" s="200"/>
      <c r="E113" s="200"/>
      <c r="F113" s="200"/>
      <c r="G113" s="201"/>
      <c r="O113" s="142"/>
    </row>
    <row r="114" spans="1:15" x14ac:dyDescent="0.25">
      <c r="A114" s="143"/>
      <c r="B114" s="144"/>
      <c r="C114" s="199" t="s">
        <v>75</v>
      </c>
      <c r="D114" s="200"/>
      <c r="E114" s="200"/>
      <c r="F114" s="200"/>
      <c r="G114" s="201"/>
      <c r="O114" s="142"/>
    </row>
    <row r="115" spans="1:15" x14ac:dyDescent="0.25">
      <c r="A115" s="143"/>
      <c r="B115" s="144"/>
      <c r="C115" s="199" t="s">
        <v>76</v>
      </c>
      <c r="D115" s="200"/>
      <c r="E115" s="200"/>
      <c r="F115" s="200"/>
      <c r="G115" s="201"/>
      <c r="O115" s="142"/>
    </row>
    <row r="116" spans="1:15" x14ac:dyDescent="0.25">
      <c r="A116" s="143"/>
      <c r="B116" s="144"/>
      <c r="C116" s="199" t="s">
        <v>77</v>
      </c>
      <c r="D116" s="200"/>
      <c r="E116" s="200"/>
      <c r="F116" s="200"/>
      <c r="G116" s="201"/>
      <c r="O116" s="142"/>
    </row>
    <row r="117" spans="1:15" x14ac:dyDescent="0.25">
      <c r="A117" s="143"/>
      <c r="B117" s="144"/>
      <c r="C117" s="199" t="s">
        <v>78</v>
      </c>
      <c r="D117" s="200"/>
      <c r="E117" s="200"/>
      <c r="F117" s="200"/>
      <c r="G117" s="201"/>
      <c r="O117" s="142"/>
    </row>
    <row r="118" spans="1:15" x14ac:dyDescent="0.25">
      <c r="A118" s="143"/>
      <c r="B118" s="144"/>
      <c r="C118" s="199" t="s">
        <v>105</v>
      </c>
      <c r="D118" s="200"/>
      <c r="E118" s="200"/>
      <c r="F118" s="200"/>
      <c r="G118" s="201"/>
      <c r="O118" s="142"/>
    </row>
    <row r="119" spans="1:15" x14ac:dyDescent="0.25">
      <c r="A119" s="143"/>
      <c r="B119" s="144"/>
      <c r="C119" s="176" t="s">
        <v>178</v>
      </c>
      <c r="D119" s="177"/>
      <c r="E119" s="177"/>
      <c r="F119" s="177"/>
      <c r="G119" s="178"/>
      <c r="O119" s="142"/>
    </row>
    <row r="120" spans="1:15" x14ac:dyDescent="0.25">
      <c r="A120" s="143"/>
      <c r="B120" s="144"/>
      <c r="C120" s="199" t="s">
        <v>79</v>
      </c>
      <c r="D120" s="200"/>
      <c r="E120" s="200"/>
      <c r="F120" s="200"/>
      <c r="G120" s="201"/>
      <c r="O120" s="142"/>
    </row>
    <row r="121" spans="1:15" x14ac:dyDescent="0.25">
      <c r="A121" s="143"/>
      <c r="B121" s="144"/>
      <c r="C121" s="199" t="s">
        <v>80</v>
      </c>
      <c r="D121" s="200"/>
      <c r="E121" s="200"/>
      <c r="F121" s="200"/>
      <c r="G121" s="201"/>
      <c r="O121" s="142"/>
    </row>
    <row r="122" spans="1:15" x14ac:dyDescent="0.25">
      <c r="A122" s="143"/>
      <c r="B122" s="144"/>
      <c r="C122" s="199" t="s">
        <v>81</v>
      </c>
      <c r="D122" s="200"/>
      <c r="E122" s="200"/>
      <c r="F122" s="200"/>
      <c r="G122" s="201"/>
      <c r="O122" s="142"/>
    </row>
    <row r="123" spans="1:15" x14ac:dyDescent="0.25">
      <c r="A123" s="143"/>
      <c r="B123" s="144"/>
      <c r="C123" s="199" t="s">
        <v>82</v>
      </c>
      <c r="D123" s="200"/>
      <c r="E123" s="200"/>
      <c r="F123" s="200"/>
      <c r="G123" s="201"/>
      <c r="O123" s="142"/>
    </row>
    <row r="124" spans="1:15" x14ac:dyDescent="0.25">
      <c r="A124" s="143"/>
      <c r="B124" s="144"/>
      <c r="C124" s="199" t="s">
        <v>98</v>
      </c>
      <c r="D124" s="200"/>
      <c r="E124" s="200"/>
      <c r="F124" s="200"/>
      <c r="G124" s="201"/>
      <c r="O124" s="142"/>
    </row>
    <row r="125" spans="1:15" x14ac:dyDescent="0.25">
      <c r="A125" s="143"/>
      <c r="B125" s="144"/>
      <c r="C125" s="199" t="s">
        <v>83</v>
      </c>
      <c r="D125" s="200"/>
      <c r="E125" s="200"/>
      <c r="F125" s="200"/>
      <c r="G125" s="201"/>
      <c r="O125" s="142"/>
    </row>
    <row r="126" spans="1:15" ht="21" x14ac:dyDescent="0.25">
      <c r="A126" s="143"/>
      <c r="B126" s="144"/>
      <c r="C126" s="169" t="s">
        <v>99</v>
      </c>
      <c r="D126" s="145" t="s">
        <v>173</v>
      </c>
      <c r="E126" s="146"/>
      <c r="F126" s="146"/>
      <c r="G126" s="147">
        <f t="shared" ref="G126:G133" si="11">E126*F126</f>
        <v>0</v>
      </c>
      <c r="O126" s="142"/>
    </row>
    <row r="127" spans="1:15" x14ac:dyDescent="0.25">
      <c r="A127" s="143"/>
      <c r="B127" s="144"/>
      <c r="C127" s="169" t="s">
        <v>100</v>
      </c>
      <c r="D127" s="145" t="s">
        <v>173</v>
      </c>
      <c r="E127" s="146"/>
      <c r="F127" s="146"/>
      <c r="G127" s="147">
        <f t="shared" si="11"/>
        <v>0</v>
      </c>
      <c r="O127" s="142"/>
    </row>
    <row r="128" spans="1:15" ht="21" x14ac:dyDescent="0.25">
      <c r="A128" s="143"/>
      <c r="B128" s="144"/>
      <c r="C128" s="169" t="s">
        <v>140</v>
      </c>
      <c r="D128" s="145" t="s">
        <v>84</v>
      </c>
      <c r="E128" s="146"/>
      <c r="F128" s="146"/>
      <c r="G128" s="147">
        <f t="shared" si="11"/>
        <v>0</v>
      </c>
      <c r="O128" s="142"/>
    </row>
    <row r="129" spans="1:15" ht="21" x14ac:dyDescent="0.25">
      <c r="A129" s="143"/>
      <c r="B129" s="144"/>
      <c r="C129" s="169" t="s">
        <v>141</v>
      </c>
      <c r="D129" s="145" t="s">
        <v>84</v>
      </c>
      <c r="E129" s="146"/>
      <c r="F129" s="146"/>
      <c r="G129" s="147">
        <f t="shared" si="11"/>
        <v>0</v>
      </c>
      <c r="O129" s="142"/>
    </row>
    <row r="130" spans="1:15" ht="21" x14ac:dyDescent="0.25">
      <c r="A130" s="143"/>
      <c r="B130" s="144"/>
      <c r="C130" s="169" t="s">
        <v>101</v>
      </c>
      <c r="D130" s="145" t="s">
        <v>85</v>
      </c>
      <c r="E130" s="146"/>
      <c r="F130" s="146"/>
      <c r="G130" s="147">
        <f t="shared" si="11"/>
        <v>0</v>
      </c>
      <c r="O130" s="142"/>
    </row>
    <row r="131" spans="1:15" x14ac:dyDescent="0.25">
      <c r="A131" s="143"/>
      <c r="B131" s="144"/>
      <c r="C131" s="169" t="s">
        <v>102</v>
      </c>
      <c r="D131" s="145" t="s">
        <v>85</v>
      </c>
      <c r="E131" s="146"/>
      <c r="F131" s="146"/>
      <c r="G131" s="147">
        <f t="shared" si="11"/>
        <v>0</v>
      </c>
      <c r="O131" s="142"/>
    </row>
    <row r="132" spans="1:15" ht="21" x14ac:dyDescent="0.25">
      <c r="A132" s="143"/>
      <c r="B132" s="144"/>
      <c r="C132" s="169" t="s">
        <v>103</v>
      </c>
      <c r="D132" s="145" t="s">
        <v>66</v>
      </c>
      <c r="E132" s="146"/>
      <c r="F132" s="146"/>
      <c r="G132" s="147">
        <f t="shared" si="11"/>
        <v>0</v>
      </c>
      <c r="O132" s="142"/>
    </row>
    <row r="133" spans="1:15" ht="21" x14ac:dyDescent="0.25">
      <c r="A133" s="143"/>
      <c r="B133" s="144"/>
      <c r="C133" s="169" t="s">
        <v>104</v>
      </c>
      <c r="D133" s="145" t="s">
        <v>66</v>
      </c>
      <c r="E133" s="146"/>
      <c r="F133" s="146"/>
      <c r="G133" s="147">
        <f t="shared" si="11"/>
        <v>0</v>
      </c>
      <c r="O133" s="142"/>
    </row>
    <row r="134" spans="1:15" x14ac:dyDescent="0.25">
      <c r="A134" s="143"/>
      <c r="B134" s="149" t="s">
        <v>67</v>
      </c>
      <c r="C134" s="170" t="str">
        <f>CONCATENATE(B109," ",C109)</f>
        <v>VZT4 Zařízení VZT 4</v>
      </c>
      <c r="D134" s="148"/>
      <c r="E134" s="150"/>
      <c r="F134" s="150"/>
      <c r="G134" s="151">
        <f>SUM(G109:G133)</f>
        <v>0</v>
      </c>
      <c r="O134" s="142"/>
    </row>
    <row r="135" spans="1:15" x14ac:dyDescent="0.25">
      <c r="A135" s="143"/>
      <c r="B135" s="137" t="s">
        <v>90</v>
      </c>
      <c r="C135" s="168" t="s">
        <v>91</v>
      </c>
      <c r="D135" s="138"/>
      <c r="E135" s="139"/>
      <c r="F135" s="139"/>
      <c r="G135" s="140"/>
      <c r="O135" s="142"/>
    </row>
    <row r="136" spans="1:15" ht="31.2" x14ac:dyDescent="0.25">
      <c r="A136" s="143"/>
      <c r="B136" s="144"/>
      <c r="C136" s="169" t="s">
        <v>131</v>
      </c>
      <c r="D136" s="145" t="s">
        <v>66</v>
      </c>
      <c r="E136" s="146"/>
      <c r="F136" s="146"/>
      <c r="G136" s="147">
        <f>E136*F136</f>
        <v>0</v>
      </c>
      <c r="O136" s="142"/>
    </row>
    <row r="137" spans="1:15" x14ac:dyDescent="0.25">
      <c r="A137" s="143"/>
      <c r="B137" s="144"/>
      <c r="C137" s="199" t="s">
        <v>72</v>
      </c>
      <c r="D137" s="200"/>
      <c r="E137" s="200"/>
      <c r="F137" s="200"/>
      <c r="G137" s="201"/>
      <c r="O137" s="142"/>
    </row>
    <row r="138" spans="1:15" x14ac:dyDescent="0.25">
      <c r="A138" s="143"/>
      <c r="B138" s="144"/>
      <c r="C138" s="199" t="s">
        <v>73</v>
      </c>
      <c r="D138" s="200"/>
      <c r="E138" s="200"/>
      <c r="F138" s="200"/>
      <c r="G138" s="201"/>
      <c r="O138" s="142"/>
    </row>
    <row r="139" spans="1:15" x14ac:dyDescent="0.25">
      <c r="A139" s="143"/>
      <c r="B139" s="144"/>
      <c r="C139" s="199" t="s">
        <v>74</v>
      </c>
      <c r="D139" s="200"/>
      <c r="E139" s="200"/>
      <c r="F139" s="200"/>
      <c r="G139" s="201"/>
      <c r="O139" s="142"/>
    </row>
    <row r="140" spans="1:15" x14ac:dyDescent="0.25">
      <c r="A140" s="143"/>
      <c r="B140" s="144"/>
      <c r="C140" s="199" t="s">
        <v>75</v>
      </c>
      <c r="D140" s="200"/>
      <c r="E140" s="200"/>
      <c r="F140" s="200"/>
      <c r="G140" s="201"/>
      <c r="O140" s="142"/>
    </row>
    <row r="141" spans="1:15" x14ac:dyDescent="0.25">
      <c r="A141" s="143"/>
      <c r="B141" s="144"/>
      <c r="C141" s="199" t="s">
        <v>76</v>
      </c>
      <c r="D141" s="200"/>
      <c r="E141" s="200"/>
      <c r="F141" s="200"/>
      <c r="G141" s="201"/>
      <c r="O141" s="142"/>
    </row>
    <row r="142" spans="1:15" x14ac:dyDescent="0.25">
      <c r="A142" s="143"/>
      <c r="B142" s="144"/>
      <c r="C142" s="199" t="s">
        <v>77</v>
      </c>
      <c r="D142" s="200"/>
      <c r="E142" s="200"/>
      <c r="F142" s="200"/>
      <c r="G142" s="201"/>
      <c r="O142" s="142"/>
    </row>
    <row r="143" spans="1:15" x14ac:dyDescent="0.25">
      <c r="A143" s="143"/>
      <c r="B143" s="144"/>
      <c r="C143" s="199" t="s">
        <v>78</v>
      </c>
      <c r="D143" s="200"/>
      <c r="E143" s="200"/>
      <c r="F143" s="200"/>
      <c r="G143" s="201"/>
      <c r="O143" s="142"/>
    </row>
    <row r="144" spans="1:15" x14ac:dyDescent="0.25">
      <c r="A144" s="143"/>
      <c r="B144" s="144"/>
      <c r="C144" s="199" t="s">
        <v>105</v>
      </c>
      <c r="D144" s="200"/>
      <c r="E144" s="200"/>
      <c r="F144" s="200"/>
      <c r="G144" s="201"/>
      <c r="O144" s="142"/>
    </row>
    <row r="145" spans="1:15" x14ac:dyDescent="0.25">
      <c r="A145" s="143"/>
      <c r="B145" s="144"/>
      <c r="C145" s="176" t="s">
        <v>178</v>
      </c>
      <c r="D145" s="177"/>
      <c r="E145" s="177"/>
      <c r="F145" s="177"/>
      <c r="G145" s="178"/>
      <c r="O145" s="142"/>
    </row>
    <row r="146" spans="1:15" x14ac:dyDescent="0.25">
      <c r="A146" s="143"/>
      <c r="B146" s="144"/>
      <c r="C146" s="199" t="s">
        <v>79</v>
      </c>
      <c r="D146" s="200"/>
      <c r="E146" s="200"/>
      <c r="F146" s="200"/>
      <c r="G146" s="201"/>
      <c r="O146" s="142"/>
    </row>
    <row r="147" spans="1:15" x14ac:dyDescent="0.25">
      <c r="A147" s="143"/>
      <c r="B147" s="144"/>
      <c r="C147" s="199" t="s">
        <v>80</v>
      </c>
      <c r="D147" s="200"/>
      <c r="E147" s="200"/>
      <c r="F147" s="200"/>
      <c r="G147" s="201"/>
      <c r="O147" s="142"/>
    </row>
    <row r="148" spans="1:15" x14ac:dyDescent="0.25">
      <c r="A148" s="143"/>
      <c r="B148" s="144"/>
      <c r="C148" s="199" t="s">
        <v>81</v>
      </c>
      <c r="D148" s="200"/>
      <c r="E148" s="200"/>
      <c r="F148" s="200"/>
      <c r="G148" s="201"/>
      <c r="O148" s="142"/>
    </row>
    <row r="149" spans="1:15" x14ac:dyDescent="0.25">
      <c r="A149" s="143"/>
      <c r="B149" s="144"/>
      <c r="C149" s="199" t="s">
        <v>82</v>
      </c>
      <c r="D149" s="200"/>
      <c r="E149" s="200"/>
      <c r="F149" s="200"/>
      <c r="G149" s="201"/>
      <c r="O149" s="142"/>
    </row>
    <row r="150" spans="1:15" x14ac:dyDescent="0.25">
      <c r="A150" s="143"/>
      <c r="B150" s="144"/>
      <c r="C150" s="199" t="s">
        <v>98</v>
      </c>
      <c r="D150" s="200"/>
      <c r="E150" s="200"/>
      <c r="F150" s="200"/>
      <c r="G150" s="201"/>
      <c r="O150" s="142"/>
    </row>
    <row r="151" spans="1:15" x14ac:dyDescent="0.25">
      <c r="A151" s="143"/>
      <c r="B151" s="144"/>
      <c r="C151" s="199" t="s">
        <v>83</v>
      </c>
      <c r="D151" s="200"/>
      <c r="E151" s="200"/>
      <c r="F151" s="200"/>
      <c r="G151" s="201"/>
      <c r="O151" s="142"/>
    </row>
    <row r="152" spans="1:15" ht="21" x14ac:dyDescent="0.25">
      <c r="A152" s="143"/>
      <c r="B152" s="144"/>
      <c r="C152" s="169" t="s">
        <v>99</v>
      </c>
      <c r="D152" s="145" t="s">
        <v>173</v>
      </c>
      <c r="E152" s="146"/>
      <c r="F152" s="146"/>
      <c r="G152" s="147">
        <f t="shared" ref="G152:G159" si="12">E152*F152</f>
        <v>0</v>
      </c>
      <c r="O152" s="142"/>
    </row>
    <row r="153" spans="1:15" x14ac:dyDescent="0.25">
      <c r="A153" s="143"/>
      <c r="B153" s="144"/>
      <c r="C153" s="169" t="s">
        <v>100</v>
      </c>
      <c r="D153" s="145" t="s">
        <v>173</v>
      </c>
      <c r="E153" s="146"/>
      <c r="F153" s="146"/>
      <c r="G153" s="147">
        <f t="shared" si="12"/>
        <v>0</v>
      </c>
      <c r="O153" s="142"/>
    </row>
    <row r="154" spans="1:15" ht="21" x14ac:dyDescent="0.25">
      <c r="A154" s="143"/>
      <c r="B154" s="144"/>
      <c r="C154" s="169" t="s">
        <v>147</v>
      </c>
      <c r="D154" s="145" t="s">
        <v>84</v>
      </c>
      <c r="E154" s="146"/>
      <c r="F154" s="146"/>
      <c r="G154" s="147">
        <f t="shared" si="12"/>
        <v>0</v>
      </c>
      <c r="O154" s="142"/>
    </row>
    <row r="155" spans="1:15" ht="21" x14ac:dyDescent="0.25">
      <c r="A155" s="143"/>
      <c r="B155" s="144"/>
      <c r="C155" s="169" t="s">
        <v>146</v>
      </c>
      <c r="D155" s="145" t="s">
        <v>84</v>
      </c>
      <c r="E155" s="146"/>
      <c r="F155" s="146"/>
      <c r="G155" s="147">
        <f t="shared" si="12"/>
        <v>0</v>
      </c>
      <c r="O155" s="142"/>
    </row>
    <row r="156" spans="1:15" ht="21" x14ac:dyDescent="0.25">
      <c r="A156" s="143"/>
      <c r="B156" s="144"/>
      <c r="C156" s="169" t="s">
        <v>101</v>
      </c>
      <c r="D156" s="145" t="s">
        <v>85</v>
      </c>
      <c r="E156" s="146"/>
      <c r="F156" s="146"/>
      <c r="G156" s="147">
        <f t="shared" si="12"/>
        <v>0</v>
      </c>
      <c r="O156" s="142"/>
    </row>
    <row r="157" spans="1:15" x14ac:dyDescent="0.25">
      <c r="A157" s="143"/>
      <c r="B157" s="144"/>
      <c r="C157" s="169" t="s">
        <v>102</v>
      </c>
      <c r="D157" s="145" t="s">
        <v>85</v>
      </c>
      <c r="E157" s="146"/>
      <c r="F157" s="146"/>
      <c r="G157" s="147">
        <f t="shared" si="12"/>
        <v>0</v>
      </c>
      <c r="O157" s="142"/>
    </row>
    <row r="158" spans="1:15" ht="21" x14ac:dyDescent="0.25">
      <c r="A158" s="143"/>
      <c r="B158" s="144"/>
      <c r="C158" s="169" t="s">
        <v>103</v>
      </c>
      <c r="D158" s="145" t="s">
        <v>66</v>
      </c>
      <c r="E158" s="146"/>
      <c r="F158" s="146"/>
      <c r="G158" s="147">
        <f t="shared" si="12"/>
        <v>0</v>
      </c>
      <c r="O158" s="142"/>
    </row>
    <row r="159" spans="1:15" ht="21" x14ac:dyDescent="0.25">
      <c r="A159" s="143"/>
      <c r="B159" s="144"/>
      <c r="C159" s="169" t="s">
        <v>104</v>
      </c>
      <c r="D159" s="145" t="s">
        <v>66</v>
      </c>
      <c r="E159" s="146"/>
      <c r="F159" s="146"/>
      <c r="G159" s="147">
        <f t="shared" si="12"/>
        <v>0</v>
      </c>
      <c r="O159" s="142"/>
    </row>
    <row r="160" spans="1:15" x14ac:dyDescent="0.25">
      <c r="A160" s="143"/>
      <c r="B160" s="149" t="s">
        <v>67</v>
      </c>
      <c r="C160" s="170" t="str">
        <f>CONCATENATE(B135," ",C135)</f>
        <v>VZT5 Zařízení VZT 5</v>
      </c>
      <c r="D160" s="148"/>
      <c r="E160" s="150"/>
      <c r="F160" s="150"/>
      <c r="G160" s="151">
        <f>SUM(G135:G159)</f>
        <v>0</v>
      </c>
      <c r="O160" s="142"/>
    </row>
    <row r="161" spans="1:15" x14ac:dyDescent="0.25">
      <c r="A161" s="143"/>
      <c r="B161" s="137" t="s">
        <v>110</v>
      </c>
      <c r="C161" s="168" t="s">
        <v>111</v>
      </c>
      <c r="D161" s="138"/>
      <c r="E161" s="139"/>
      <c r="F161" s="139"/>
      <c r="G161" s="140"/>
      <c r="O161" s="142"/>
    </row>
    <row r="162" spans="1:15" ht="31.2" x14ac:dyDescent="0.25">
      <c r="A162" s="143"/>
      <c r="B162" s="144"/>
      <c r="C162" s="169" t="s">
        <v>132</v>
      </c>
      <c r="D162" s="145" t="s">
        <v>66</v>
      </c>
      <c r="E162" s="146"/>
      <c r="F162" s="146"/>
      <c r="G162" s="147">
        <f>E162*F162</f>
        <v>0</v>
      </c>
      <c r="O162" s="142"/>
    </row>
    <row r="163" spans="1:15" x14ac:dyDescent="0.25">
      <c r="A163" s="143"/>
      <c r="B163" s="144"/>
      <c r="C163" s="199" t="s">
        <v>72</v>
      </c>
      <c r="D163" s="200"/>
      <c r="E163" s="200"/>
      <c r="F163" s="200"/>
      <c r="G163" s="201"/>
      <c r="O163" s="142"/>
    </row>
    <row r="164" spans="1:15" x14ac:dyDescent="0.25">
      <c r="A164" s="143"/>
      <c r="B164" s="144"/>
      <c r="C164" s="199" t="s">
        <v>73</v>
      </c>
      <c r="D164" s="200"/>
      <c r="E164" s="200"/>
      <c r="F164" s="200"/>
      <c r="G164" s="201"/>
      <c r="O164" s="142"/>
    </row>
    <row r="165" spans="1:15" x14ac:dyDescent="0.25">
      <c r="A165" s="143"/>
      <c r="B165" s="144"/>
      <c r="C165" s="199" t="s">
        <v>74</v>
      </c>
      <c r="D165" s="200"/>
      <c r="E165" s="200"/>
      <c r="F165" s="200"/>
      <c r="G165" s="201"/>
      <c r="O165" s="142"/>
    </row>
    <row r="166" spans="1:15" x14ac:dyDescent="0.25">
      <c r="A166" s="143"/>
      <c r="B166" s="144"/>
      <c r="C166" s="199" t="s">
        <v>75</v>
      </c>
      <c r="D166" s="200"/>
      <c r="E166" s="200"/>
      <c r="F166" s="200"/>
      <c r="G166" s="201"/>
      <c r="O166" s="142"/>
    </row>
    <row r="167" spans="1:15" x14ac:dyDescent="0.25">
      <c r="A167" s="143"/>
      <c r="B167" s="144"/>
      <c r="C167" s="199" t="s">
        <v>76</v>
      </c>
      <c r="D167" s="200"/>
      <c r="E167" s="200"/>
      <c r="F167" s="200"/>
      <c r="G167" s="201"/>
      <c r="O167" s="142"/>
    </row>
    <row r="168" spans="1:15" x14ac:dyDescent="0.25">
      <c r="A168" s="143"/>
      <c r="B168" s="144"/>
      <c r="C168" s="199" t="s">
        <v>77</v>
      </c>
      <c r="D168" s="200"/>
      <c r="E168" s="200"/>
      <c r="F168" s="200"/>
      <c r="G168" s="201"/>
      <c r="O168" s="142"/>
    </row>
    <row r="169" spans="1:15" x14ac:dyDescent="0.25">
      <c r="A169" s="143"/>
      <c r="B169" s="144"/>
      <c r="C169" s="199" t="s">
        <v>78</v>
      </c>
      <c r="D169" s="200"/>
      <c r="E169" s="200"/>
      <c r="F169" s="200"/>
      <c r="G169" s="201"/>
      <c r="O169" s="142"/>
    </row>
    <row r="170" spans="1:15" x14ac:dyDescent="0.25">
      <c r="A170" s="143"/>
      <c r="B170" s="144"/>
      <c r="C170" s="199" t="s">
        <v>105</v>
      </c>
      <c r="D170" s="200"/>
      <c r="E170" s="200"/>
      <c r="F170" s="200"/>
      <c r="G170" s="201"/>
      <c r="O170" s="142"/>
    </row>
    <row r="171" spans="1:15" x14ac:dyDescent="0.25">
      <c r="A171" s="143"/>
      <c r="B171" s="144"/>
      <c r="C171" s="176" t="s">
        <v>178</v>
      </c>
      <c r="D171" s="177"/>
      <c r="E171" s="177"/>
      <c r="F171" s="177"/>
      <c r="G171" s="178"/>
      <c r="O171" s="142"/>
    </row>
    <row r="172" spans="1:15" x14ac:dyDescent="0.25">
      <c r="A172" s="143"/>
      <c r="B172" s="144"/>
      <c r="C172" s="199" t="s">
        <v>79</v>
      </c>
      <c r="D172" s="200"/>
      <c r="E172" s="200"/>
      <c r="F172" s="200"/>
      <c r="G172" s="201"/>
      <c r="O172" s="142"/>
    </row>
    <row r="173" spans="1:15" x14ac:dyDescent="0.25">
      <c r="A173" s="143"/>
      <c r="B173" s="144"/>
      <c r="C173" s="199" t="s">
        <v>80</v>
      </c>
      <c r="D173" s="200"/>
      <c r="E173" s="200"/>
      <c r="F173" s="200"/>
      <c r="G173" s="201"/>
      <c r="O173" s="142"/>
    </row>
    <row r="174" spans="1:15" x14ac:dyDescent="0.25">
      <c r="A174" s="143"/>
      <c r="B174" s="144"/>
      <c r="C174" s="199" t="s">
        <v>81</v>
      </c>
      <c r="D174" s="200"/>
      <c r="E174" s="200"/>
      <c r="F174" s="200"/>
      <c r="G174" s="201"/>
      <c r="O174" s="142"/>
    </row>
    <row r="175" spans="1:15" x14ac:dyDescent="0.25">
      <c r="A175" s="143"/>
      <c r="B175" s="144"/>
      <c r="C175" s="199" t="s">
        <v>82</v>
      </c>
      <c r="D175" s="200"/>
      <c r="E175" s="200"/>
      <c r="F175" s="200"/>
      <c r="G175" s="201"/>
      <c r="O175" s="142"/>
    </row>
    <row r="176" spans="1:15" x14ac:dyDescent="0.25">
      <c r="A176" s="143"/>
      <c r="B176" s="144"/>
      <c r="C176" s="199" t="s">
        <v>98</v>
      </c>
      <c r="D176" s="200"/>
      <c r="E176" s="200"/>
      <c r="F176" s="200"/>
      <c r="G176" s="201"/>
      <c r="O176" s="142"/>
    </row>
    <row r="177" spans="1:15" x14ac:dyDescent="0.25">
      <c r="A177" s="143"/>
      <c r="B177" s="144"/>
      <c r="C177" s="199" t="s">
        <v>83</v>
      </c>
      <c r="D177" s="200"/>
      <c r="E177" s="200"/>
      <c r="F177" s="200"/>
      <c r="G177" s="201"/>
      <c r="O177" s="142"/>
    </row>
    <row r="178" spans="1:15" ht="21" x14ac:dyDescent="0.25">
      <c r="A178" s="143"/>
      <c r="B178" s="144"/>
      <c r="C178" s="169" t="s">
        <v>99</v>
      </c>
      <c r="D178" s="145" t="s">
        <v>173</v>
      </c>
      <c r="E178" s="146"/>
      <c r="F178" s="146"/>
      <c r="G178" s="147">
        <f t="shared" ref="G178:G185" si="13">E178*F178</f>
        <v>0</v>
      </c>
      <c r="O178" s="142"/>
    </row>
    <row r="179" spans="1:15" x14ac:dyDescent="0.25">
      <c r="A179" s="143"/>
      <c r="B179" s="144"/>
      <c r="C179" s="169" t="s">
        <v>100</v>
      </c>
      <c r="D179" s="145" t="s">
        <v>173</v>
      </c>
      <c r="E179" s="146"/>
      <c r="F179" s="146"/>
      <c r="G179" s="147">
        <f t="shared" si="13"/>
        <v>0</v>
      </c>
      <c r="O179" s="142"/>
    </row>
    <row r="180" spans="1:15" ht="21" x14ac:dyDescent="0.25">
      <c r="A180" s="143"/>
      <c r="B180" s="144"/>
      <c r="C180" s="169" t="s">
        <v>140</v>
      </c>
      <c r="D180" s="145" t="s">
        <v>84</v>
      </c>
      <c r="E180" s="146"/>
      <c r="F180" s="146"/>
      <c r="G180" s="147">
        <f t="shared" si="13"/>
        <v>0</v>
      </c>
      <c r="O180" s="142"/>
    </row>
    <row r="181" spans="1:15" ht="21" x14ac:dyDescent="0.25">
      <c r="A181" s="143"/>
      <c r="B181" s="144"/>
      <c r="C181" s="169" t="s">
        <v>141</v>
      </c>
      <c r="D181" s="145" t="s">
        <v>84</v>
      </c>
      <c r="E181" s="146"/>
      <c r="F181" s="146"/>
      <c r="G181" s="147">
        <f t="shared" si="13"/>
        <v>0</v>
      </c>
      <c r="O181" s="142"/>
    </row>
    <row r="182" spans="1:15" ht="21" x14ac:dyDescent="0.25">
      <c r="A182" s="143"/>
      <c r="B182" s="144"/>
      <c r="C182" s="169" t="s">
        <v>101</v>
      </c>
      <c r="D182" s="145" t="s">
        <v>85</v>
      </c>
      <c r="E182" s="146"/>
      <c r="F182" s="146"/>
      <c r="G182" s="147">
        <f t="shared" si="13"/>
        <v>0</v>
      </c>
      <c r="O182" s="142"/>
    </row>
    <row r="183" spans="1:15" x14ac:dyDescent="0.25">
      <c r="A183" s="143"/>
      <c r="B183" s="144"/>
      <c r="C183" s="169" t="s">
        <v>102</v>
      </c>
      <c r="D183" s="145" t="s">
        <v>85</v>
      </c>
      <c r="E183" s="146"/>
      <c r="F183" s="146"/>
      <c r="G183" s="147">
        <f t="shared" si="13"/>
        <v>0</v>
      </c>
      <c r="O183" s="142"/>
    </row>
    <row r="184" spans="1:15" ht="21" x14ac:dyDescent="0.25">
      <c r="A184" s="143"/>
      <c r="B184" s="144"/>
      <c r="C184" s="169" t="s">
        <v>103</v>
      </c>
      <c r="D184" s="145" t="s">
        <v>66</v>
      </c>
      <c r="E184" s="146"/>
      <c r="F184" s="146"/>
      <c r="G184" s="147">
        <f t="shared" si="13"/>
        <v>0</v>
      </c>
      <c r="O184" s="142"/>
    </row>
    <row r="185" spans="1:15" ht="21" x14ac:dyDescent="0.25">
      <c r="A185" s="143"/>
      <c r="B185" s="144"/>
      <c r="C185" s="169" t="s">
        <v>104</v>
      </c>
      <c r="D185" s="145" t="s">
        <v>66</v>
      </c>
      <c r="E185" s="146"/>
      <c r="F185" s="146"/>
      <c r="G185" s="147">
        <f t="shared" si="13"/>
        <v>0</v>
      </c>
      <c r="O185" s="142"/>
    </row>
    <row r="186" spans="1:15" x14ac:dyDescent="0.25">
      <c r="A186" s="143"/>
      <c r="B186" s="149" t="s">
        <v>67</v>
      </c>
      <c r="C186" s="170" t="str">
        <f>CONCATENATE(B161," ",C161)</f>
        <v>VZT6 Zařízení VZT 6</v>
      </c>
      <c r="D186" s="148"/>
      <c r="E186" s="150"/>
      <c r="F186" s="150"/>
      <c r="G186" s="151">
        <f>SUM(G161:G185)</f>
        <v>0</v>
      </c>
      <c r="O186" s="142"/>
    </row>
    <row r="187" spans="1:15" x14ac:dyDescent="0.25">
      <c r="A187" s="143"/>
      <c r="B187" s="137" t="s">
        <v>112</v>
      </c>
      <c r="C187" s="168" t="s">
        <v>113</v>
      </c>
      <c r="D187" s="138"/>
      <c r="E187" s="139"/>
      <c r="F187" s="139"/>
      <c r="G187" s="140"/>
      <c r="O187" s="142"/>
    </row>
    <row r="188" spans="1:15" ht="31.2" x14ac:dyDescent="0.25">
      <c r="A188" s="143"/>
      <c r="B188" s="144"/>
      <c r="C188" s="169" t="s">
        <v>133</v>
      </c>
      <c r="D188" s="145" t="s">
        <v>66</v>
      </c>
      <c r="E188" s="146"/>
      <c r="F188" s="146"/>
      <c r="G188" s="147">
        <f>E188*F188</f>
        <v>0</v>
      </c>
      <c r="O188" s="142"/>
    </row>
    <row r="189" spans="1:15" x14ac:dyDescent="0.25">
      <c r="A189" s="143"/>
      <c r="B189" s="144"/>
      <c r="C189" s="199" t="s">
        <v>72</v>
      </c>
      <c r="D189" s="200"/>
      <c r="E189" s="200"/>
      <c r="F189" s="200"/>
      <c r="G189" s="201"/>
      <c r="O189" s="142"/>
    </row>
    <row r="190" spans="1:15" x14ac:dyDescent="0.25">
      <c r="A190" s="143"/>
      <c r="B190" s="144"/>
      <c r="C190" s="199" t="s">
        <v>73</v>
      </c>
      <c r="D190" s="200"/>
      <c r="E190" s="200"/>
      <c r="F190" s="200"/>
      <c r="G190" s="201"/>
      <c r="O190" s="142"/>
    </row>
    <row r="191" spans="1:15" x14ac:dyDescent="0.25">
      <c r="A191" s="143"/>
      <c r="B191" s="144"/>
      <c r="C191" s="199" t="s">
        <v>74</v>
      </c>
      <c r="D191" s="200"/>
      <c r="E191" s="200"/>
      <c r="F191" s="200"/>
      <c r="G191" s="201"/>
      <c r="O191" s="142"/>
    </row>
    <row r="192" spans="1:15" x14ac:dyDescent="0.25">
      <c r="A192" s="143"/>
      <c r="B192" s="144"/>
      <c r="C192" s="199" t="s">
        <v>75</v>
      </c>
      <c r="D192" s="200"/>
      <c r="E192" s="200"/>
      <c r="F192" s="200"/>
      <c r="G192" s="201"/>
      <c r="O192" s="142"/>
    </row>
    <row r="193" spans="1:15" x14ac:dyDescent="0.25">
      <c r="A193" s="143"/>
      <c r="B193" s="144"/>
      <c r="C193" s="199" t="s">
        <v>76</v>
      </c>
      <c r="D193" s="200"/>
      <c r="E193" s="200"/>
      <c r="F193" s="200"/>
      <c r="G193" s="201"/>
      <c r="O193" s="142"/>
    </row>
    <row r="194" spans="1:15" x14ac:dyDescent="0.25">
      <c r="A194" s="143"/>
      <c r="B194" s="144"/>
      <c r="C194" s="199" t="s">
        <v>77</v>
      </c>
      <c r="D194" s="200"/>
      <c r="E194" s="200"/>
      <c r="F194" s="200"/>
      <c r="G194" s="201"/>
      <c r="O194" s="142"/>
    </row>
    <row r="195" spans="1:15" x14ac:dyDescent="0.25">
      <c r="A195" s="143"/>
      <c r="B195" s="144"/>
      <c r="C195" s="199" t="s">
        <v>78</v>
      </c>
      <c r="D195" s="200"/>
      <c r="E195" s="200"/>
      <c r="F195" s="200"/>
      <c r="G195" s="201"/>
      <c r="O195" s="142"/>
    </row>
    <row r="196" spans="1:15" x14ac:dyDescent="0.25">
      <c r="A196" s="143"/>
      <c r="B196" s="144"/>
      <c r="C196" s="199" t="s">
        <v>79</v>
      </c>
      <c r="D196" s="200"/>
      <c r="E196" s="200"/>
      <c r="F196" s="200"/>
      <c r="G196" s="201"/>
      <c r="O196" s="142"/>
    </row>
    <row r="197" spans="1:15" x14ac:dyDescent="0.25">
      <c r="A197" s="143"/>
      <c r="B197" s="144"/>
      <c r="C197" s="199" t="s">
        <v>80</v>
      </c>
      <c r="D197" s="200"/>
      <c r="E197" s="200"/>
      <c r="F197" s="200"/>
      <c r="G197" s="201"/>
      <c r="O197" s="142"/>
    </row>
    <row r="198" spans="1:15" x14ac:dyDescent="0.25">
      <c r="A198" s="143"/>
      <c r="B198" s="144"/>
      <c r="C198" s="199" t="s">
        <v>81</v>
      </c>
      <c r="D198" s="200"/>
      <c r="E198" s="200"/>
      <c r="F198" s="200"/>
      <c r="G198" s="201"/>
      <c r="O198" s="142"/>
    </row>
    <row r="199" spans="1:15" x14ac:dyDescent="0.25">
      <c r="A199" s="143"/>
      <c r="B199" s="144"/>
      <c r="C199" s="199" t="s">
        <v>82</v>
      </c>
      <c r="D199" s="200"/>
      <c r="E199" s="200"/>
      <c r="F199" s="200"/>
      <c r="G199" s="201"/>
      <c r="O199" s="142"/>
    </row>
    <row r="200" spans="1:15" x14ac:dyDescent="0.25">
      <c r="A200" s="143"/>
      <c r="B200" s="144"/>
      <c r="C200" s="199" t="s">
        <v>98</v>
      </c>
      <c r="D200" s="200"/>
      <c r="E200" s="200"/>
      <c r="F200" s="200"/>
      <c r="G200" s="201"/>
      <c r="O200" s="142"/>
    </row>
    <row r="201" spans="1:15" x14ac:dyDescent="0.25">
      <c r="A201" s="143"/>
      <c r="B201" s="144"/>
      <c r="C201" s="199" t="s">
        <v>83</v>
      </c>
      <c r="D201" s="200"/>
      <c r="E201" s="200"/>
      <c r="F201" s="200"/>
      <c r="G201" s="201"/>
      <c r="O201" s="142"/>
    </row>
    <row r="202" spans="1:15" ht="21" x14ac:dyDescent="0.25">
      <c r="A202" s="143"/>
      <c r="B202" s="144"/>
      <c r="C202" s="169" t="s">
        <v>99</v>
      </c>
      <c r="D202" s="145" t="s">
        <v>173</v>
      </c>
      <c r="E202" s="146"/>
      <c r="F202" s="146"/>
      <c r="G202" s="147">
        <f t="shared" ref="G202:G209" si="14">E202*F202</f>
        <v>0</v>
      </c>
      <c r="O202" s="142"/>
    </row>
    <row r="203" spans="1:15" x14ac:dyDescent="0.25">
      <c r="A203" s="143"/>
      <c r="B203" s="144"/>
      <c r="C203" s="169" t="s">
        <v>100</v>
      </c>
      <c r="D203" s="145" t="s">
        <v>173</v>
      </c>
      <c r="E203" s="146"/>
      <c r="F203" s="146"/>
      <c r="G203" s="147">
        <f t="shared" si="14"/>
        <v>0</v>
      </c>
      <c r="O203" s="142"/>
    </row>
    <row r="204" spans="1:15" ht="21" x14ac:dyDescent="0.25">
      <c r="A204" s="143"/>
      <c r="B204" s="144"/>
      <c r="C204" s="169" t="s">
        <v>151</v>
      </c>
      <c r="D204" s="145" t="s">
        <v>84</v>
      </c>
      <c r="E204" s="146"/>
      <c r="F204" s="146"/>
      <c r="G204" s="147">
        <f t="shared" si="14"/>
        <v>0</v>
      </c>
      <c r="O204" s="142"/>
    </row>
    <row r="205" spans="1:15" ht="21" x14ac:dyDescent="0.25">
      <c r="A205" s="143"/>
      <c r="B205" s="144"/>
      <c r="C205" s="169" t="s">
        <v>150</v>
      </c>
      <c r="D205" s="145" t="s">
        <v>84</v>
      </c>
      <c r="E205" s="146"/>
      <c r="F205" s="146"/>
      <c r="G205" s="147">
        <f t="shared" si="14"/>
        <v>0</v>
      </c>
      <c r="O205" s="142"/>
    </row>
    <row r="206" spans="1:15" ht="21" x14ac:dyDescent="0.25">
      <c r="A206" s="143"/>
      <c r="B206" s="144"/>
      <c r="C206" s="169" t="s">
        <v>101</v>
      </c>
      <c r="D206" s="145" t="s">
        <v>85</v>
      </c>
      <c r="E206" s="146"/>
      <c r="F206" s="146"/>
      <c r="G206" s="147">
        <f t="shared" si="14"/>
        <v>0</v>
      </c>
      <c r="O206" s="142"/>
    </row>
    <row r="207" spans="1:15" x14ac:dyDescent="0.25">
      <c r="A207" s="143"/>
      <c r="B207" s="144"/>
      <c r="C207" s="169" t="s">
        <v>102</v>
      </c>
      <c r="D207" s="145" t="s">
        <v>85</v>
      </c>
      <c r="E207" s="146"/>
      <c r="F207" s="146"/>
      <c r="G207" s="147">
        <f t="shared" si="14"/>
        <v>0</v>
      </c>
      <c r="O207" s="142"/>
    </row>
    <row r="208" spans="1:15" ht="21" x14ac:dyDescent="0.25">
      <c r="A208" s="143"/>
      <c r="B208" s="144"/>
      <c r="C208" s="169" t="s">
        <v>103</v>
      </c>
      <c r="D208" s="145" t="s">
        <v>66</v>
      </c>
      <c r="E208" s="146"/>
      <c r="F208" s="146"/>
      <c r="G208" s="147">
        <f t="shared" si="14"/>
        <v>0</v>
      </c>
      <c r="O208" s="142"/>
    </row>
    <row r="209" spans="1:15" ht="21" x14ac:dyDescent="0.25">
      <c r="A209" s="143"/>
      <c r="B209" s="144"/>
      <c r="C209" s="169" t="s">
        <v>104</v>
      </c>
      <c r="D209" s="145" t="s">
        <v>66</v>
      </c>
      <c r="E209" s="146"/>
      <c r="F209" s="146"/>
      <c r="G209" s="147">
        <f t="shared" si="14"/>
        <v>0</v>
      </c>
      <c r="O209" s="142"/>
    </row>
    <row r="210" spans="1:15" x14ac:dyDescent="0.25">
      <c r="A210" s="143"/>
      <c r="B210" s="149" t="s">
        <v>67</v>
      </c>
      <c r="C210" s="170" t="str">
        <f>CONCATENATE(B187," ",C187)</f>
        <v>VZT7 Zařízení VZT 7</v>
      </c>
      <c r="D210" s="148"/>
      <c r="E210" s="150"/>
      <c r="F210" s="150"/>
      <c r="G210" s="151">
        <f>SUM(G187:G209)</f>
        <v>0</v>
      </c>
      <c r="O210" s="142"/>
    </row>
    <row r="211" spans="1:15" x14ac:dyDescent="0.25">
      <c r="A211" s="143"/>
      <c r="B211" s="137" t="s">
        <v>114</v>
      </c>
      <c r="C211" s="168" t="s">
        <v>115</v>
      </c>
      <c r="D211" s="138"/>
      <c r="E211" s="139"/>
      <c r="F211" s="139"/>
      <c r="G211" s="140"/>
      <c r="O211" s="142"/>
    </row>
    <row r="212" spans="1:15" ht="31.2" x14ac:dyDescent="0.25">
      <c r="A212" s="143"/>
      <c r="B212" s="144"/>
      <c r="C212" s="169" t="s">
        <v>134</v>
      </c>
      <c r="D212" s="145" t="s">
        <v>66</v>
      </c>
      <c r="E212" s="146"/>
      <c r="F212" s="146"/>
      <c r="G212" s="147">
        <f>E212*F212</f>
        <v>0</v>
      </c>
      <c r="O212" s="142"/>
    </row>
    <row r="213" spans="1:15" x14ac:dyDescent="0.25">
      <c r="A213" s="143"/>
      <c r="B213" s="144"/>
      <c r="C213" s="199" t="s">
        <v>72</v>
      </c>
      <c r="D213" s="200"/>
      <c r="E213" s="200"/>
      <c r="F213" s="200"/>
      <c r="G213" s="201"/>
      <c r="O213" s="142"/>
    </row>
    <row r="214" spans="1:15" x14ac:dyDescent="0.25">
      <c r="A214" s="143"/>
      <c r="B214" s="144"/>
      <c r="C214" s="199" t="s">
        <v>73</v>
      </c>
      <c r="D214" s="200"/>
      <c r="E214" s="200"/>
      <c r="F214" s="200"/>
      <c r="G214" s="201"/>
      <c r="O214" s="142"/>
    </row>
    <row r="215" spans="1:15" x14ac:dyDescent="0.25">
      <c r="A215" s="143"/>
      <c r="B215" s="144"/>
      <c r="C215" s="199" t="s">
        <v>74</v>
      </c>
      <c r="D215" s="200"/>
      <c r="E215" s="200"/>
      <c r="F215" s="200"/>
      <c r="G215" s="201"/>
      <c r="O215" s="142"/>
    </row>
    <row r="216" spans="1:15" x14ac:dyDescent="0.25">
      <c r="A216" s="143"/>
      <c r="B216" s="144"/>
      <c r="C216" s="199" t="s">
        <v>75</v>
      </c>
      <c r="D216" s="200"/>
      <c r="E216" s="200"/>
      <c r="F216" s="200"/>
      <c r="G216" s="201"/>
      <c r="O216" s="142"/>
    </row>
    <row r="217" spans="1:15" x14ac:dyDescent="0.25">
      <c r="A217" s="143"/>
      <c r="B217" s="144"/>
      <c r="C217" s="199" t="s">
        <v>76</v>
      </c>
      <c r="D217" s="200"/>
      <c r="E217" s="200"/>
      <c r="F217" s="200"/>
      <c r="G217" s="201"/>
      <c r="O217" s="142"/>
    </row>
    <row r="218" spans="1:15" x14ac:dyDescent="0.25">
      <c r="A218" s="143"/>
      <c r="B218" s="144"/>
      <c r="C218" s="199" t="s">
        <v>77</v>
      </c>
      <c r="D218" s="200"/>
      <c r="E218" s="200"/>
      <c r="F218" s="200"/>
      <c r="G218" s="201"/>
      <c r="O218" s="142"/>
    </row>
    <row r="219" spans="1:15" x14ac:dyDescent="0.25">
      <c r="A219" s="143"/>
      <c r="B219" s="144"/>
      <c r="C219" s="199" t="s">
        <v>78</v>
      </c>
      <c r="D219" s="200"/>
      <c r="E219" s="200"/>
      <c r="F219" s="200"/>
      <c r="G219" s="201"/>
      <c r="O219" s="142"/>
    </row>
    <row r="220" spans="1:15" x14ac:dyDescent="0.25">
      <c r="A220" s="143"/>
      <c r="B220" s="144"/>
      <c r="C220" s="199" t="s">
        <v>79</v>
      </c>
      <c r="D220" s="200"/>
      <c r="E220" s="200"/>
      <c r="F220" s="200"/>
      <c r="G220" s="201"/>
      <c r="O220" s="142"/>
    </row>
    <row r="221" spans="1:15" x14ac:dyDescent="0.25">
      <c r="A221" s="143"/>
      <c r="B221" s="144"/>
      <c r="C221" s="199" t="s">
        <v>80</v>
      </c>
      <c r="D221" s="200"/>
      <c r="E221" s="200"/>
      <c r="F221" s="200"/>
      <c r="G221" s="201"/>
      <c r="O221" s="142"/>
    </row>
    <row r="222" spans="1:15" x14ac:dyDescent="0.25">
      <c r="A222" s="143"/>
      <c r="B222" s="144"/>
      <c r="C222" s="199" t="s">
        <v>81</v>
      </c>
      <c r="D222" s="200"/>
      <c r="E222" s="200"/>
      <c r="F222" s="200"/>
      <c r="G222" s="201"/>
      <c r="O222" s="142"/>
    </row>
    <row r="223" spans="1:15" x14ac:dyDescent="0.25">
      <c r="A223" s="143"/>
      <c r="B223" s="144"/>
      <c r="C223" s="199" t="s">
        <v>82</v>
      </c>
      <c r="D223" s="200"/>
      <c r="E223" s="200"/>
      <c r="F223" s="200"/>
      <c r="G223" s="201"/>
      <c r="O223" s="142"/>
    </row>
    <row r="224" spans="1:15" x14ac:dyDescent="0.25">
      <c r="A224" s="143"/>
      <c r="B224" s="144"/>
      <c r="C224" s="199" t="s">
        <v>98</v>
      </c>
      <c r="D224" s="200"/>
      <c r="E224" s="200"/>
      <c r="F224" s="200"/>
      <c r="G224" s="201"/>
      <c r="O224" s="142"/>
    </row>
    <row r="225" spans="1:104" x14ac:dyDescent="0.25">
      <c r="A225" s="143"/>
      <c r="B225" s="144"/>
      <c r="C225" s="199" t="s">
        <v>83</v>
      </c>
      <c r="D225" s="200"/>
      <c r="E225" s="200"/>
      <c r="F225" s="200"/>
      <c r="G225" s="201"/>
      <c r="O225" s="142"/>
    </row>
    <row r="226" spans="1:104" x14ac:dyDescent="0.25">
      <c r="A226" s="143"/>
      <c r="B226" s="144"/>
      <c r="C226" s="169" t="s">
        <v>149</v>
      </c>
      <c r="D226" s="145"/>
      <c r="E226" s="146"/>
      <c r="F226" s="146"/>
      <c r="G226" s="147">
        <f t="shared" ref="G226" si="15">E226*F226</f>
        <v>0</v>
      </c>
      <c r="O226" s="142"/>
    </row>
    <row r="227" spans="1:104" ht="21" x14ac:dyDescent="0.25">
      <c r="A227" s="143"/>
      <c r="B227" s="144"/>
      <c r="C227" s="169" t="s">
        <v>99</v>
      </c>
      <c r="D227" s="145" t="s">
        <v>173</v>
      </c>
      <c r="E227" s="146"/>
      <c r="F227" s="146"/>
      <c r="G227" s="147">
        <f t="shared" ref="G227:G231" si="16">E227*F227</f>
        <v>0</v>
      </c>
      <c r="O227" s="142">
        <v>2</v>
      </c>
      <c r="AA227" s="123">
        <v>12</v>
      </c>
      <c r="AB227" s="123">
        <v>0</v>
      </c>
      <c r="AC227" s="123">
        <v>23</v>
      </c>
      <c r="AZ227" s="123">
        <v>1</v>
      </c>
      <c r="BA227" s="123">
        <f t="shared" ref="BA227:BA233" si="17">IF(AZ227=1,G227,0)</f>
        <v>0</v>
      </c>
      <c r="BB227" s="123">
        <f t="shared" ref="BB227:BB233" si="18">IF(AZ227=2,G227,0)</f>
        <v>0</v>
      </c>
      <c r="BC227" s="123">
        <f t="shared" ref="BC227:BC233" si="19">IF(AZ227=3,G227,0)</f>
        <v>0</v>
      </c>
      <c r="BD227" s="123">
        <f t="shared" ref="BD227:BD233" si="20">IF(AZ227=4,G227,0)</f>
        <v>0</v>
      </c>
      <c r="BE227" s="123">
        <f t="shared" ref="BE227:BE233" si="21">IF(AZ227=5,G227,0)</f>
        <v>0</v>
      </c>
      <c r="CZ227" s="123">
        <v>0</v>
      </c>
    </row>
    <row r="228" spans="1:104" ht="21" x14ac:dyDescent="0.25">
      <c r="A228" s="143"/>
      <c r="B228" s="144"/>
      <c r="C228" s="169" t="s">
        <v>142</v>
      </c>
      <c r="D228" s="145" t="s">
        <v>84</v>
      </c>
      <c r="E228" s="146"/>
      <c r="F228" s="146"/>
      <c r="G228" s="147">
        <f t="shared" si="16"/>
        <v>0</v>
      </c>
      <c r="O228" s="142">
        <v>2</v>
      </c>
      <c r="AA228" s="123">
        <v>12</v>
      </c>
      <c r="AB228" s="123">
        <v>0</v>
      </c>
      <c r="AC228" s="123">
        <v>26</v>
      </c>
      <c r="AZ228" s="123">
        <v>1</v>
      </c>
      <c r="BA228" s="123">
        <f t="shared" si="17"/>
        <v>0</v>
      </c>
      <c r="BB228" s="123">
        <f t="shared" si="18"/>
        <v>0</v>
      </c>
      <c r="BC228" s="123">
        <f t="shared" si="19"/>
        <v>0</v>
      </c>
      <c r="BD228" s="123">
        <f t="shared" si="20"/>
        <v>0</v>
      </c>
      <c r="BE228" s="123">
        <f t="shared" si="21"/>
        <v>0</v>
      </c>
      <c r="CZ228" s="123">
        <v>0</v>
      </c>
    </row>
    <row r="229" spans="1:104" ht="21" x14ac:dyDescent="0.25">
      <c r="A229" s="143"/>
      <c r="B229" s="144"/>
      <c r="C229" s="169" t="s">
        <v>101</v>
      </c>
      <c r="D229" s="145" t="s">
        <v>85</v>
      </c>
      <c r="E229" s="146"/>
      <c r="F229" s="146"/>
      <c r="G229" s="147">
        <f t="shared" si="16"/>
        <v>0</v>
      </c>
      <c r="O229" s="142">
        <v>2</v>
      </c>
      <c r="AA229" s="123">
        <v>12</v>
      </c>
      <c r="AB229" s="123">
        <v>0</v>
      </c>
      <c r="AC229" s="123">
        <v>27</v>
      </c>
      <c r="AZ229" s="123">
        <v>1</v>
      </c>
      <c r="BA229" s="123">
        <f t="shared" si="17"/>
        <v>0</v>
      </c>
      <c r="BB229" s="123">
        <f t="shared" si="18"/>
        <v>0</v>
      </c>
      <c r="BC229" s="123">
        <f t="shared" si="19"/>
        <v>0</v>
      </c>
      <c r="BD229" s="123">
        <f t="shared" si="20"/>
        <v>0</v>
      </c>
      <c r="BE229" s="123">
        <f t="shared" si="21"/>
        <v>0</v>
      </c>
      <c r="CZ229" s="123">
        <v>0</v>
      </c>
    </row>
    <row r="230" spans="1:104" ht="21" x14ac:dyDescent="0.25">
      <c r="A230" s="143"/>
      <c r="B230" s="144"/>
      <c r="C230" s="169" t="s">
        <v>103</v>
      </c>
      <c r="D230" s="145" t="s">
        <v>66</v>
      </c>
      <c r="E230" s="146"/>
      <c r="F230" s="146"/>
      <c r="G230" s="147">
        <f t="shared" si="16"/>
        <v>0</v>
      </c>
      <c r="O230" s="142">
        <v>2</v>
      </c>
      <c r="AA230" s="123">
        <v>12</v>
      </c>
      <c r="AB230" s="123">
        <v>0</v>
      </c>
      <c r="AC230" s="123">
        <v>29</v>
      </c>
      <c r="AZ230" s="123">
        <v>1</v>
      </c>
      <c r="BA230" s="123">
        <f t="shared" si="17"/>
        <v>0</v>
      </c>
      <c r="BB230" s="123">
        <f t="shared" si="18"/>
        <v>0</v>
      </c>
      <c r="BC230" s="123">
        <f t="shared" si="19"/>
        <v>0</v>
      </c>
      <c r="BD230" s="123">
        <f t="shared" si="20"/>
        <v>0</v>
      </c>
      <c r="BE230" s="123">
        <f t="shared" si="21"/>
        <v>0</v>
      </c>
      <c r="CZ230" s="123">
        <v>0</v>
      </c>
    </row>
    <row r="231" spans="1:104" ht="21" x14ac:dyDescent="0.25">
      <c r="A231" s="143"/>
      <c r="B231" s="144"/>
      <c r="C231" s="169" t="s">
        <v>143</v>
      </c>
      <c r="D231" s="145" t="s">
        <v>66</v>
      </c>
      <c r="E231" s="146"/>
      <c r="F231" s="146"/>
      <c r="G231" s="147">
        <f t="shared" si="16"/>
        <v>0</v>
      </c>
      <c r="O231" s="142">
        <v>2</v>
      </c>
      <c r="AA231" s="123">
        <v>12</v>
      </c>
      <c r="AB231" s="123">
        <v>0</v>
      </c>
      <c r="AC231" s="123">
        <v>30</v>
      </c>
      <c r="AZ231" s="123">
        <v>1</v>
      </c>
      <c r="BA231" s="123">
        <f t="shared" si="17"/>
        <v>0</v>
      </c>
      <c r="BB231" s="123">
        <f t="shared" si="18"/>
        <v>0</v>
      </c>
      <c r="BC231" s="123">
        <f t="shared" si="19"/>
        <v>0</v>
      </c>
      <c r="BD231" s="123">
        <f t="shared" si="20"/>
        <v>0</v>
      </c>
      <c r="BE231" s="123">
        <f t="shared" si="21"/>
        <v>0</v>
      </c>
      <c r="CZ231" s="123">
        <v>0</v>
      </c>
    </row>
    <row r="232" spans="1:104" x14ac:dyDescent="0.25">
      <c r="A232" s="143"/>
      <c r="B232" s="149" t="s">
        <v>67</v>
      </c>
      <c r="C232" s="170" t="str">
        <f>CONCATENATE(B211," ",C211)</f>
        <v>VZT8.1 Zařízení VZT 8.1</v>
      </c>
      <c r="D232" s="148"/>
      <c r="E232" s="150"/>
      <c r="F232" s="150"/>
      <c r="G232" s="151">
        <f>SUM(G211:G231)</f>
        <v>0</v>
      </c>
      <c r="O232" s="142">
        <v>2</v>
      </c>
      <c r="AA232" s="123">
        <v>12</v>
      </c>
      <c r="AB232" s="123">
        <v>0</v>
      </c>
      <c r="AC232" s="123">
        <v>40</v>
      </c>
      <c r="AZ232" s="123">
        <v>1</v>
      </c>
      <c r="BA232" s="123">
        <f t="shared" si="17"/>
        <v>0</v>
      </c>
      <c r="BB232" s="123">
        <f t="shared" si="18"/>
        <v>0</v>
      </c>
      <c r="BC232" s="123">
        <f t="shared" si="19"/>
        <v>0</v>
      </c>
      <c r="BD232" s="123">
        <f t="shared" si="20"/>
        <v>0</v>
      </c>
      <c r="BE232" s="123">
        <f t="shared" si="21"/>
        <v>0</v>
      </c>
      <c r="CZ232" s="123">
        <v>0</v>
      </c>
    </row>
    <row r="233" spans="1:104" x14ac:dyDescent="0.25">
      <c r="A233" s="143"/>
      <c r="B233" s="137" t="s">
        <v>116</v>
      </c>
      <c r="C233" s="168" t="s">
        <v>117</v>
      </c>
      <c r="D233" s="138"/>
      <c r="E233" s="139"/>
      <c r="F233" s="139"/>
      <c r="G233" s="140"/>
      <c r="O233" s="142">
        <v>2</v>
      </c>
      <c r="AA233" s="123">
        <v>12</v>
      </c>
      <c r="AB233" s="123">
        <v>0</v>
      </c>
      <c r="AC233" s="123">
        <v>41</v>
      </c>
      <c r="AZ233" s="123">
        <v>1</v>
      </c>
      <c r="BA233" s="123">
        <f t="shared" si="17"/>
        <v>0</v>
      </c>
      <c r="BB233" s="123">
        <f t="shared" si="18"/>
        <v>0</v>
      </c>
      <c r="BC233" s="123">
        <f t="shared" si="19"/>
        <v>0</v>
      </c>
      <c r="BD233" s="123">
        <f t="shared" si="20"/>
        <v>0</v>
      </c>
      <c r="BE233" s="123">
        <f t="shared" si="21"/>
        <v>0</v>
      </c>
      <c r="CZ233" s="123">
        <v>0</v>
      </c>
    </row>
    <row r="234" spans="1:104" ht="31.2" x14ac:dyDescent="0.25">
      <c r="A234" s="143"/>
      <c r="B234" s="144"/>
      <c r="C234" s="169" t="s">
        <v>135</v>
      </c>
      <c r="D234" s="145" t="s">
        <v>66</v>
      </c>
      <c r="E234" s="146"/>
      <c r="F234" s="146"/>
      <c r="G234" s="147">
        <f>E234*F234</f>
        <v>0</v>
      </c>
      <c r="O234" s="142">
        <v>2</v>
      </c>
      <c r="AA234" s="123">
        <v>12</v>
      </c>
      <c r="AB234" s="123">
        <v>0</v>
      </c>
      <c r="AC234" s="123">
        <v>46</v>
      </c>
      <c r="AZ234" s="123">
        <v>1</v>
      </c>
      <c r="BA234" s="123">
        <f t="shared" ref="BA234:BA254" si="22">IF(AZ234=1,G234,0)</f>
        <v>0</v>
      </c>
      <c r="BB234" s="123">
        <f t="shared" ref="BB234:BB254" si="23">IF(AZ234=2,G234,0)</f>
        <v>0</v>
      </c>
      <c r="BC234" s="123">
        <f t="shared" ref="BC234:BC254" si="24">IF(AZ234=3,G234,0)</f>
        <v>0</v>
      </c>
      <c r="BD234" s="123">
        <f t="shared" ref="BD234:BD254" si="25">IF(AZ234=4,G234,0)</f>
        <v>0</v>
      </c>
      <c r="BE234" s="123">
        <f t="shared" ref="BE234:BE254" si="26">IF(AZ234=5,G234,0)</f>
        <v>0</v>
      </c>
      <c r="CZ234" s="123">
        <v>0</v>
      </c>
    </row>
    <row r="235" spans="1:104" x14ac:dyDescent="0.25">
      <c r="A235" s="143"/>
      <c r="B235" s="144"/>
      <c r="C235" s="199" t="s">
        <v>72</v>
      </c>
      <c r="D235" s="200"/>
      <c r="E235" s="200"/>
      <c r="F235" s="200"/>
      <c r="G235" s="201"/>
      <c r="O235" s="142">
        <v>2</v>
      </c>
      <c r="AA235" s="123">
        <v>12</v>
      </c>
      <c r="AB235" s="123">
        <v>0</v>
      </c>
      <c r="AC235" s="123">
        <v>47</v>
      </c>
      <c r="AZ235" s="123">
        <v>1</v>
      </c>
      <c r="BA235" s="123">
        <f t="shared" si="22"/>
        <v>0</v>
      </c>
      <c r="BB235" s="123">
        <f t="shared" si="23"/>
        <v>0</v>
      </c>
      <c r="BC235" s="123">
        <f t="shared" si="24"/>
        <v>0</v>
      </c>
      <c r="BD235" s="123">
        <f t="shared" si="25"/>
        <v>0</v>
      </c>
      <c r="BE235" s="123">
        <f t="shared" si="26"/>
        <v>0</v>
      </c>
      <c r="CZ235" s="123">
        <v>0</v>
      </c>
    </row>
    <row r="236" spans="1:104" x14ac:dyDescent="0.25">
      <c r="A236" s="143"/>
      <c r="B236" s="144"/>
      <c r="C236" s="199" t="s">
        <v>73</v>
      </c>
      <c r="D236" s="200"/>
      <c r="E236" s="200"/>
      <c r="F236" s="200"/>
      <c r="G236" s="201"/>
      <c r="O236" s="142">
        <v>2</v>
      </c>
      <c r="AA236" s="123">
        <v>12</v>
      </c>
      <c r="AB236" s="123">
        <v>0</v>
      </c>
      <c r="AC236" s="123">
        <v>48</v>
      </c>
      <c r="AZ236" s="123">
        <v>1</v>
      </c>
      <c r="BA236" s="123">
        <f t="shared" si="22"/>
        <v>0</v>
      </c>
      <c r="BB236" s="123">
        <f t="shared" si="23"/>
        <v>0</v>
      </c>
      <c r="BC236" s="123">
        <f t="shared" si="24"/>
        <v>0</v>
      </c>
      <c r="BD236" s="123">
        <f t="shared" si="25"/>
        <v>0</v>
      </c>
      <c r="BE236" s="123">
        <f t="shared" si="26"/>
        <v>0</v>
      </c>
      <c r="CZ236" s="123">
        <v>0</v>
      </c>
    </row>
    <row r="237" spans="1:104" x14ac:dyDescent="0.25">
      <c r="A237" s="143"/>
      <c r="B237" s="144"/>
      <c r="C237" s="199" t="s">
        <v>74</v>
      </c>
      <c r="D237" s="200"/>
      <c r="E237" s="200"/>
      <c r="F237" s="200"/>
      <c r="G237" s="201"/>
      <c r="O237" s="142">
        <v>2</v>
      </c>
      <c r="AA237" s="123">
        <v>12</v>
      </c>
      <c r="AB237" s="123">
        <v>0</v>
      </c>
      <c r="AC237" s="123">
        <v>49</v>
      </c>
      <c r="AZ237" s="123">
        <v>1</v>
      </c>
      <c r="BA237" s="123">
        <f t="shared" si="22"/>
        <v>0</v>
      </c>
      <c r="BB237" s="123">
        <f t="shared" si="23"/>
        <v>0</v>
      </c>
      <c r="BC237" s="123">
        <f t="shared" si="24"/>
        <v>0</v>
      </c>
      <c r="BD237" s="123">
        <f t="shared" si="25"/>
        <v>0</v>
      </c>
      <c r="BE237" s="123">
        <f t="shared" si="26"/>
        <v>0</v>
      </c>
      <c r="CZ237" s="123">
        <v>0</v>
      </c>
    </row>
    <row r="238" spans="1:104" x14ac:dyDescent="0.25">
      <c r="A238" s="143"/>
      <c r="B238" s="144"/>
      <c r="C238" s="199" t="s">
        <v>75</v>
      </c>
      <c r="D238" s="200"/>
      <c r="E238" s="200"/>
      <c r="F238" s="200"/>
      <c r="G238" s="201"/>
      <c r="O238" s="142">
        <v>2</v>
      </c>
      <c r="AA238" s="123">
        <v>12</v>
      </c>
      <c r="AB238" s="123">
        <v>0</v>
      </c>
      <c r="AC238" s="123">
        <v>50</v>
      </c>
      <c r="AZ238" s="123">
        <v>1</v>
      </c>
      <c r="BA238" s="123">
        <f t="shared" si="22"/>
        <v>0</v>
      </c>
      <c r="BB238" s="123">
        <f t="shared" si="23"/>
        <v>0</v>
      </c>
      <c r="BC238" s="123">
        <f t="shared" si="24"/>
        <v>0</v>
      </c>
      <c r="BD238" s="123">
        <f t="shared" si="25"/>
        <v>0</v>
      </c>
      <c r="BE238" s="123">
        <f t="shared" si="26"/>
        <v>0</v>
      </c>
      <c r="CZ238" s="123">
        <v>0</v>
      </c>
    </row>
    <row r="239" spans="1:104" x14ac:dyDescent="0.25">
      <c r="A239" s="143"/>
      <c r="B239" s="144"/>
      <c r="C239" s="199" t="s">
        <v>76</v>
      </c>
      <c r="D239" s="200"/>
      <c r="E239" s="200"/>
      <c r="F239" s="200"/>
      <c r="G239" s="201"/>
      <c r="O239" s="142">
        <v>2</v>
      </c>
      <c r="AA239" s="123">
        <v>12</v>
      </c>
      <c r="AB239" s="123">
        <v>0</v>
      </c>
      <c r="AC239" s="123">
        <v>51</v>
      </c>
      <c r="AZ239" s="123">
        <v>1</v>
      </c>
      <c r="BA239" s="123">
        <f t="shared" si="22"/>
        <v>0</v>
      </c>
      <c r="BB239" s="123">
        <f t="shared" si="23"/>
        <v>0</v>
      </c>
      <c r="BC239" s="123">
        <f t="shared" si="24"/>
        <v>0</v>
      </c>
      <c r="BD239" s="123">
        <f t="shared" si="25"/>
        <v>0</v>
      </c>
      <c r="BE239" s="123">
        <f t="shared" si="26"/>
        <v>0</v>
      </c>
      <c r="CZ239" s="123">
        <v>0</v>
      </c>
    </row>
    <row r="240" spans="1:104" x14ac:dyDescent="0.25">
      <c r="A240" s="143"/>
      <c r="B240" s="144"/>
      <c r="C240" s="199" t="s">
        <v>77</v>
      </c>
      <c r="D240" s="200"/>
      <c r="E240" s="200"/>
      <c r="F240" s="200"/>
      <c r="G240" s="201"/>
      <c r="O240" s="142">
        <v>2</v>
      </c>
      <c r="AA240" s="123">
        <v>12</v>
      </c>
      <c r="AB240" s="123">
        <v>0</v>
      </c>
      <c r="AC240" s="123">
        <v>52</v>
      </c>
      <c r="AZ240" s="123">
        <v>1</v>
      </c>
      <c r="BA240" s="123">
        <f t="shared" si="22"/>
        <v>0</v>
      </c>
      <c r="BB240" s="123">
        <f t="shared" si="23"/>
        <v>0</v>
      </c>
      <c r="BC240" s="123">
        <f t="shared" si="24"/>
        <v>0</v>
      </c>
      <c r="BD240" s="123">
        <f t="shared" si="25"/>
        <v>0</v>
      </c>
      <c r="BE240" s="123">
        <f t="shared" si="26"/>
        <v>0</v>
      </c>
      <c r="CZ240" s="123">
        <v>0</v>
      </c>
    </row>
    <row r="241" spans="1:104" x14ac:dyDescent="0.25">
      <c r="A241" s="143"/>
      <c r="B241" s="144"/>
      <c r="C241" s="199" t="s">
        <v>78</v>
      </c>
      <c r="D241" s="200"/>
      <c r="E241" s="200"/>
      <c r="F241" s="200"/>
      <c r="G241" s="201"/>
      <c r="O241" s="142">
        <v>2</v>
      </c>
      <c r="AA241" s="123">
        <v>12</v>
      </c>
      <c r="AB241" s="123">
        <v>0</v>
      </c>
      <c r="AC241" s="123">
        <v>53</v>
      </c>
      <c r="AZ241" s="123">
        <v>1</v>
      </c>
      <c r="BA241" s="123">
        <f t="shared" si="22"/>
        <v>0</v>
      </c>
      <c r="BB241" s="123">
        <f t="shared" si="23"/>
        <v>0</v>
      </c>
      <c r="BC241" s="123">
        <f t="shared" si="24"/>
        <v>0</v>
      </c>
      <c r="BD241" s="123">
        <f t="shared" si="25"/>
        <v>0</v>
      </c>
      <c r="BE241" s="123">
        <f t="shared" si="26"/>
        <v>0</v>
      </c>
      <c r="CZ241" s="123">
        <v>0</v>
      </c>
    </row>
    <row r="242" spans="1:104" x14ac:dyDescent="0.25">
      <c r="A242" s="143"/>
      <c r="B242" s="144"/>
      <c r="C242" s="199" t="s">
        <v>79</v>
      </c>
      <c r="D242" s="200"/>
      <c r="E242" s="200"/>
      <c r="F242" s="200"/>
      <c r="G242" s="201"/>
      <c r="O242" s="142">
        <v>2</v>
      </c>
      <c r="AA242" s="123">
        <v>12</v>
      </c>
      <c r="AB242" s="123">
        <v>0</v>
      </c>
      <c r="AC242" s="123">
        <v>55</v>
      </c>
      <c r="AZ242" s="123">
        <v>1</v>
      </c>
      <c r="BA242" s="123">
        <f t="shared" si="22"/>
        <v>0</v>
      </c>
      <c r="BB242" s="123">
        <f t="shared" si="23"/>
        <v>0</v>
      </c>
      <c r="BC242" s="123">
        <f t="shared" si="24"/>
        <v>0</v>
      </c>
      <c r="BD242" s="123">
        <f t="shared" si="25"/>
        <v>0</v>
      </c>
      <c r="BE242" s="123">
        <f t="shared" si="26"/>
        <v>0</v>
      </c>
      <c r="CZ242" s="123">
        <v>0</v>
      </c>
    </row>
    <row r="243" spans="1:104" x14ac:dyDescent="0.25">
      <c r="A243" s="143"/>
      <c r="B243" s="144"/>
      <c r="C243" s="199" t="s">
        <v>80</v>
      </c>
      <c r="D243" s="200"/>
      <c r="E243" s="200"/>
      <c r="F243" s="200"/>
      <c r="G243" s="201"/>
      <c r="O243" s="142">
        <v>2</v>
      </c>
      <c r="AA243" s="123">
        <v>12</v>
      </c>
      <c r="AB243" s="123">
        <v>0</v>
      </c>
      <c r="AC243" s="123">
        <v>56</v>
      </c>
      <c r="AZ243" s="123">
        <v>1</v>
      </c>
      <c r="BA243" s="123">
        <f t="shared" si="22"/>
        <v>0</v>
      </c>
      <c r="BB243" s="123">
        <f t="shared" si="23"/>
        <v>0</v>
      </c>
      <c r="BC243" s="123">
        <f t="shared" si="24"/>
        <v>0</v>
      </c>
      <c r="BD243" s="123">
        <f t="shared" si="25"/>
        <v>0</v>
      </c>
      <c r="BE243" s="123">
        <f t="shared" si="26"/>
        <v>0</v>
      </c>
      <c r="CZ243" s="123">
        <v>0</v>
      </c>
    </row>
    <row r="244" spans="1:104" x14ac:dyDescent="0.25">
      <c r="A244" s="143"/>
      <c r="B244" s="144"/>
      <c r="C244" s="199" t="s">
        <v>81</v>
      </c>
      <c r="D244" s="200"/>
      <c r="E244" s="200"/>
      <c r="F244" s="200"/>
      <c r="G244" s="201"/>
      <c r="O244" s="142">
        <v>2</v>
      </c>
      <c r="AA244" s="123">
        <v>12</v>
      </c>
      <c r="AB244" s="123">
        <v>0</v>
      </c>
      <c r="AC244" s="123">
        <v>57</v>
      </c>
      <c r="AZ244" s="123">
        <v>1</v>
      </c>
      <c r="BA244" s="123">
        <f t="shared" si="22"/>
        <v>0</v>
      </c>
      <c r="BB244" s="123">
        <f t="shared" si="23"/>
        <v>0</v>
      </c>
      <c r="BC244" s="123">
        <f t="shared" si="24"/>
        <v>0</v>
      </c>
      <c r="BD244" s="123">
        <f t="shared" si="25"/>
        <v>0</v>
      </c>
      <c r="BE244" s="123">
        <f t="shared" si="26"/>
        <v>0</v>
      </c>
      <c r="CZ244" s="123">
        <v>0</v>
      </c>
    </row>
    <row r="245" spans="1:104" x14ac:dyDescent="0.25">
      <c r="A245" s="143"/>
      <c r="B245" s="144"/>
      <c r="C245" s="199" t="s">
        <v>82</v>
      </c>
      <c r="D245" s="200"/>
      <c r="E245" s="200"/>
      <c r="F245" s="200"/>
      <c r="G245" s="201"/>
      <c r="O245" s="142">
        <v>2</v>
      </c>
      <c r="AA245" s="123">
        <v>12</v>
      </c>
      <c r="AB245" s="123">
        <v>0</v>
      </c>
      <c r="AC245" s="123">
        <v>58</v>
      </c>
      <c r="AZ245" s="123">
        <v>1</v>
      </c>
      <c r="BA245" s="123">
        <f t="shared" si="22"/>
        <v>0</v>
      </c>
      <c r="BB245" s="123">
        <f t="shared" si="23"/>
        <v>0</v>
      </c>
      <c r="BC245" s="123">
        <f t="shared" si="24"/>
        <v>0</v>
      </c>
      <c r="BD245" s="123">
        <f t="shared" si="25"/>
        <v>0</v>
      </c>
      <c r="BE245" s="123">
        <f t="shared" si="26"/>
        <v>0</v>
      </c>
      <c r="CZ245" s="123">
        <v>0</v>
      </c>
    </row>
    <row r="246" spans="1:104" x14ac:dyDescent="0.25">
      <c r="A246" s="143"/>
      <c r="B246" s="144"/>
      <c r="C246" s="199" t="s">
        <v>98</v>
      </c>
      <c r="D246" s="200"/>
      <c r="E246" s="200"/>
      <c r="F246" s="200"/>
      <c r="G246" s="201"/>
      <c r="O246" s="142">
        <v>2</v>
      </c>
      <c r="AA246" s="123">
        <v>12</v>
      </c>
      <c r="AB246" s="123">
        <v>0</v>
      </c>
      <c r="AC246" s="123">
        <v>59</v>
      </c>
      <c r="AZ246" s="123">
        <v>1</v>
      </c>
      <c r="BA246" s="123">
        <f t="shared" si="22"/>
        <v>0</v>
      </c>
      <c r="BB246" s="123">
        <f t="shared" si="23"/>
        <v>0</v>
      </c>
      <c r="BC246" s="123">
        <f t="shared" si="24"/>
        <v>0</v>
      </c>
      <c r="BD246" s="123">
        <f t="shared" si="25"/>
        <v>0</v>
      </c>
      <c r="BE246" s="123">
        <f t="shared" si="26"/>
        <v>0</v>
      </c>
      <c r="CZ246" s="123">
        <v>0</v>
      </c>
    </row>
    <row r="247" spans="1:104" x14ac:dyDescent="0.25">
      <c r="A247" s="143"/>
      <c r="B247" s="144"/>
      <c r="C247" s="199" t="s">
        <v>83</v>
      </c>
      <c r="D247" s="200"/>
      <c r="E247" s="200"/>
      <c r="F247" s="200"/>
      <c r="G247" s="201"/>
      <c r="O247" s="142">
        <v>2</v>
      </c>
      <c r="AA247" s="123">
        <v>12</v>
      </c>
      <c r="AB247" s="123">
        <v>0</v>
      </c>
      <c r="AC247" s="123">
        <v>60</v>
      </c>
      <c r="AZ247" s="123">
        <v>1</v>
      </c>
      <c r="BA247" s="123">
        <f t="shared" si="22"/>
        <v>0</v>
      </c>
      <c r="BB247" s="123">
        <f t="shared" si="23"/>
        <v>0</v>
      </c>
      <c r="BC247" s="123">
        <f t="shared" si="24"/>
        <v>0</v>
      </c>
      <c r="BD247" s="123">
        <f t="shared" si="25"/>
        <v>0</v>
      </c>
      <c r="BE247" s="123">
        <f t="shared" si="26"/>
        <v>0</v>
      </c>
      <c r="CZ247" s="123">
        <v>0</v>
      </c>
    </row>
    <row r="248" spans="1:104" ht="21" x14ac:dyDescent="0.25">
      <c r="A248" s="143"/>
      <c r="B248" s="144"/>
      <c r="C248" s="169" t="s">
        <v>99</v>
      </c>
      <c r="D248" s="145" t="s">
        <v>173</v>
      </c>
      <c r="E248" s="146"/>
      <c r="F248" s="146"/>
      <c r="G248" s="147">
        <f t="shared" ref="G248:G254" si="27">E248*F248</f>
        <v>0</v>
      </c>
      <c r="O248" s="142">
        <v>2</v>
      </c>
      <c r="AA248" s="123">
        <v>12</v>
      </c>
      <c r="AB248" s="123">
        <v>0</v>
      </c>
      <c r="AC248" s="123">
        <v>62</v>
      </c>
      <c r="AZ248" s="123">
        <v>1</v>
      </c>
      <c r="BA248" s="123">
        <f t="shared" si="22"/>
        <v>0</v>
      </c>
      <c r="BB248" s="123">
        <f t="shared" si="23"/>
        <v>0</v>
      </c>
      <c r="BC248" s="123">
        <f t="shared" si="24"/>
        <v>0</v>
      </c>
      <c r="BD248" s="123">
        <f t="shared" si="25"/>
        <v>0</v>
      </c>
      <c r="BE248" s="123">
        <f t="shared" si="26"/>
        <v>0</v>
      </c>
      <c r="CZ248" s="123">
        <v>0</v>
      </c>
    </row>
    <row r="249" spans="1:104" x14ac:dyDescent="0.25">
      <c r="A249" s="143"/>
      <c r="B249" s="144"/>
      <c r="C249" s="169" t="s">
        <v>100</v>
      </c>
      <c r="D249" s="145" t="s">
        <v>173</v>
      </c>
      <c r="E249" s="146"/>
      <c r="F249" s="146"/>
      <c r="G249" s="147">
        <f t="shared" si="27"/>
        <v>0</v>
      </c>
      <c r="O249" s="142">
        <v>2</v>
      </c>
      <c r="AA249" s="123">
        <v>12</v>
      </c>
      <c r="AB249" s="123">
        <v>0</v>
      </c>
      <c r="AC249" s="123">
        <v>63</v>
      </c>
      <c r="AZ249" s="123">
        <v>1</v>
      </c>
      <c r="BA249" s="123">
        <f t="shared" si="22"/>
        <v>0</v>
      </c>
      <c r="BB249" s="123">
        <f t="shared" si="23"/>
        <v>0</v>
      </c>
      <c r="BC249" s="123">
        <f t="shared" si="24"/>
        <v>0</v>
      </c>
      <c r="BD249" s="123">
        <f t="shared" si="25"/>
        <v>0</v>
      </c>
      <c r="BE249" s="123">
        <f t="shared" si="26"/>
        <v>0</v>
      </c>
      <c r="CZ249" s="123">
        <v>0</v>
      </c>
    </row>
    <row r="250" spans="1:104" ht="21" x14ac:dyDescent="0.25">
      <c r="A250" s="143"/>
      <c r="B250" s="144"/>
      <c r="C250" s="169" t="s">
        <v>145</v>
      </c>
      <c r="D250" s="145" t="s">
        <v>84</v>
      </c>
      <c r="E250" s="146"/>
      <c r="F250" s="146"/>
      <c r="G250" s="147">
        <f t="shared" si="27"/>
        <v>0</v>
      </c>
      <c r="O250" s="142">
        <v>2</v>
      </c>
      <c r="AA250" s="123">
        <v>12</v>
      </c>
      <c r="AB250" s="123">
        <v>0</v>
      </c>
      <c r="AC250" s="123">
        <v>64</v>
      </c>
      <c r="AZ250" s="123">
        <v>1</v>
      </c>
      <c r="BA250" s="123">
        <f t="shared" si="22"/>
        <v>0</v>
      </c>
      <c r="BB250" s="123">
        <f t="shared" si="23"/>
        <v>0</v>
      </c>
      <c r="BC250" s="123">
        <f t="shared" si="24"/>
        <v>0</v>
      </c>
      <c r="BD250" s="123">
        <f t="shared" si="25"/>
        <v>0</v>
      </c>
      <c r="BE250" s="123">
        <f t="shared" si="26"/>
        <v>0</v>
      </c>
      <c r="CZ250" s="123">
        <v>0</v>
      </c>
    </row>
    <row r="251" spans="1:104" ht="21" x14ac:dyDescent="0.25">
      <c r="A251" s="143"/>
      <c r="B251" s="144"/>
      <c r="C251" s="169" t="s">
        <v>144</v>
      </c>
      <c r="D251" s="145" t="s">
        <v>84</v>
      </c>
      <c r="E251" s="146"/>
      <c r="F251" s="146"/>
      <c r="G251" s="147">
        <f t="shared" si="27"/>
        <v>0</v>
      </c>
      <c r="O251" s="142">
        <v>2</v>
      </c>
      <c r="AA251" s="123">
        <v>12</v>
      </c>
      <c r="AB251" s="123">
        <v>0</v>
      </c>
      <c r="AC251" s="123">
        <v>65</v>
      </c>
      <c r="AZ251" s="123">
        <v>1</v>
      </c>
      <c r="BA251" s="123">
        <f t="shared" si="22"/>
        <v>0</v>
      </c>
      <c r="BB251" s="123">
        <f t="shared" si="23"/>
        <v>0</v>
      </c>
      <c r="BC251" s="123">
        <f t="shared" si="24"/>
        <v>0</v>
      </c>
      <c r="BD251" s="123">
        <f t="shared" si="25"/>
        <v>0</v>
      </c>
      <c r="BE251" s="123">
        <f t="shared" si="26"/>
        <v>0</v>
      </c>
      <c r="CZ251" s="123">
        <v>0</v>
      </c>
    </row>
    <row r="252" spans="1:104" ht="21" x14ac:dyDescent="0.25">
      <c r="A252" s="143"/>
      <c r="B252" s="144"/>
      <c r="C252" s="169" t="s">
        <v>101</v>
      </c>
      <c r="D252" s="145" t="s">
        <v>85</v>
      </c>
      <c r="E252" s="146"/>
      <c r="F252" s="146"/>
      <c r="G252" s="147">
        <f t="shared" si="27"/>
        <v>0</v>
      </c>
      <c r="O252" s="142">
        <v>2</v>
      </c>
      <c r="AA252" s="123">
        <v>12</v>
      </c>
      <c r="AB252" s="123">
        <v>0</v>
      </c>
      <c r="AC252" s="123">
        <v>66</v>
      </c>
      <c r="AZ252" s="123">
        <v>1</v>
      </c>
      <c r="BA252" s="123">
        <f t="shared" si="22"/>
        <v>0</v>
      </c>
      <c r="BB252" s="123">
        <f t="shared" si="23"/>
        <v>0</v>
      </c>
      <c r="BC252" s="123">
        <f t="shared" si="24"/>
        <v>0</v>
      </c>
      <c r="BD252" s="123">
        <f t="shared" si="25"/>
        <v>0</v>
      </c>
      <c r="BE252" s="123">
        <f t="shared" si="26"/>
        <v>0</v>
      </c>
      <c r="CZ252" s="123">
        <v>0</v>
      </c>
    </row>
    <row r="253" spans="1:104" ht="21" x14ac:dyDescent="0.25">
      <c r="A253" s="143"/>
      <c r="B253" s="144"/>
      <c r="C253" s="169" t="s">
        <v>103</v>
      </c>
      <c r="D253" s="145" t="s">
        <v>66</v>
      </c>
      <c r="E253" s="146"/>
      <c r="F253" s="146"/>
      <c r="G253" s="147">
        <f t="shared" si="27"/>
        <v>0</v>
      </c>
      <c r="O253" s="142">
        <v>2</v>
      </c>
      <c r="AA253" s="123">
        <v>12</v>
      </c>
      <c r="AB253" s="123">
        <v>0</v>
      </c>
      <c r="AC253" s="123">
        <v>68</v>
      </c>
      <c r="AZ253" s="123">
        <v>1</v>
      </c>
      <c r="BA253" s="123">
        <f t="shared" si="22"/>
        <v>0</v>
      </c>
      <c r="BB253" s="123">
        <f t="shared" si="23"/>
        <v>0</v>
      </c>
      <c r="BC253" s="123">
        <f t="shared" si="24"/>
        <v>0</v>
      </c>
      <c r="BD253" s="123">
        <f t="shared" si="25"/>
        <v>0</v>
      </c>
      <c r="BE253" s="123">
        <f t="shared" si="26"/>
        <v>0</v>
      </c>
      <c r="CZ253" s="123">
        <v>0</v>
      </c>
    </row>
    <row r="254" spans="1:104" ht="21" x14ac:dyDescent="0.25">
      <c r="A254" s="143"/>
      <c r="B254" s="144"/>
      <c r="C254" s="169" t="s">
        <v>104</v>
      </c>
      <c r="D254" s="145" t="s">
        <v>66</v>
      </c>
      <c r="E254" s="146"/>
      <c r="F254" s="146"/>
      <c r="G254" s="147">
        <f t="shared" si="27"/>
        <v>0</v>
      </c>
      <c r="O254" s="142">
        <v>2</v>
      </c>
      <c r="AA254" s="123">
        <v>12</v>
      </c>
      <c r="AB254" s="123">
        <v>0</v>
      </c>
      <c r="AC254" s="123">
        <v>69</v>
      </c>
      <c r="AZ254" s="123">
        <v>1</v>
      </c>
      <c r="BA254" s="123">
        <f t="shared" si="22"/>
        <v>0</v>
      </c>
      <c r="BB254" s="123">
        <f t="shared" si="23"/>
        <v>0</v>
      </c>
      <c r="BC254" s="123">
        <f t="shared" si="24"/>
        <v>0</v>
      </c>
      <c r="BD254" s="123">
        <f t="shared" si="25"/>
        <v>0</v>
      </c>
      <c r="BE254" s="123">
        <f t="shared" si="26"/>
        <v>0</v>
      </c>
      <c r="CZ254" s="123">
        <v>0</v>
      </c>
    </row>
    <row r="255" spans="1:104" x14ac:dyDescent="0.25">
      <c r="A255" s="143"/>
      <c r="B255" s="149" t="s">
        <v>67</v>
      </c>
      <c r="C255" s="170" t="str">
        <f>CONCATENATE(B233," ",C233)</f>
        <v>VZT8.2 Zařízení VZT 8.2</v>
      </c>
      <c r="D255" s="148"/>
      <c r="E255" s="150"/>
      <c r="F255" s="150"/>
      <c r="G255" s="151">
        <f>SUM(G233:G254)</f>
        <v>0</v>
      </c>
      <c r="O255" s="142">
        <v>2</v>
      </c>
      <c r="AA255" s="123">
        <v>12</v>
      </c>
      <c r="AB255" s="123">
        <v>0</v>
      </c>
      <c r="AC255" s="123">
        <v>79</v>
      </c>
      <c r="AZ255" s="123">
        <v>1</v>
      </c>
      <c r="BA255" s="123">
        <f t="shared" ref="BA255" si="28">IF(AZ255=1,G255,0)</f>
        <v>0</v>
      </c>
      <c r="BB255" s="123">
        <f t="shared" ref="BB255" si="29">IF(AZ255=2,G255,0)</f>
        <v>0</v>
      </c>
      <c r="BC255" s="123">
        <f t="shared" ref="BC255" si="30">IF(AZ255=3,G255,0)</f>
        <v>0</v>
      </c>
      <c r="BD255" s="123">
        <f t="shared" ref="BD255" si="31">IF(AZ255=4,G255,0)</f>
        <v>0</v>
      </c>
      <c r="BE255" s="123">
        <f t="shared" ref="BE255" si="32">IF(AZ255=5,G255,0)</f>
        <v>0</v>
      </c>
      <c r="CZ255" s="123">
        <v>0</v>
      </c>
    </row>
    <row r="256" spans="1:104" x14ac:dyDescent="0.25">
      <c r="A256" s="143"/>
      <c r="B256" s="137" t="s">
        <v>118</v>
      </c>
      <c r="C256" s="168" t="s">
        <v>119</v>
      </c>
      <c r="D256" s="138"/>
      <c r="E256" s="139"/>
      <c r="F256" s="139"/>
      <c r="G256" s="140"/>
      <c r="O256" s="142"/>
    </row>
    <row r="257" spans="1:15" ht="31.2" x14ac:dyDescent="0.25">
      <c r="A257" s="143"/>
      <c r="B257" s="144"/>
      <c r="C257" s="169" t="s">
        <v>136</v>
      </c>
      <c r="D257" s="145" t="s">
        <v>66</v>
      </c>
      <c r="E257" s="146"/>
      <c r="F257" s="146"/>
      <c r="G257" s="147">
        <f>E257*F257</f>
        <v>0</v>
      </c>
      <c r="O257" s="142"/>
    </row>
    <row r="258" spans="1:15" x14ac:dyDescent="0.25">
      <c r="A258" s="143"/>
      <c r="B258" s="144"/>
      <c r="C258" s="199" t="s">
        <v>72</v>
      </c>
      <c r="D258" s="200"/>
      <c r="E258" s="200"/>
      <c r="F258" s="200"/>
      <c r="G258" s="201"/>
      <c r="O258" s="142"/>
    </row>
    <row r="259" spans="1:15" x14ac:dyDescent="0.25">
      <c r="A259" s="143"/>
      <c r="B259" s="144"/>
      <c r="C259" s="199" t="s">
        <v>73</v>
      </c>
      <c r="D259" s="200"/>
      <c r="E259" s="200"/>
      <c r="F259" s="200"/>
      <c r="G259" s="201"/>
      <c r="O259" s="142"/>
    </row>
    <row r="260" spans="1:15" x14ac:dyDescent="0.25">
      <c r="A260" s="143"/>
      <c r="B260" s="144"/>
      <c r="C260" s="199" t="s">
        <v>74</v>
      </c>
      <c r="D260" s="200"/>
      <c r="E260" s="200"/>
      <c r="F260" s="200"/>
      <c r="G260" s="201"/>
      <c r="O260" s="142"/>
    </row>
    <row r="261" spans="1:15" x14ac:dyDescent="0.25">
      <c r="A261" s="143"/>
      <c r="B261" s="144"/>
      <c r="C261" s="199" t="s">
        <v>75</v>
      </c>
      <c r="D261" s="200"/>
      <c r="E261" s="200"/>
      <c r="F261" s="200"/>
      <c r="G261" s="201"/>
      <c r="O261" s="142"/>
    </row>
    <row r="262" spans="1:15" x14ac:dyDescent="0.25">
      <c r="A262" s="143"/>
      <c r="B262" s="144"/>
      <c r="C262" s="199" t="s">
        <v>76</v>
      </c>
      <c r="D262" s="200"/>
      <c r="E262" s="200"/>
      <c r="F262" s="200"/>
      <c r="G262" s="201"/>
      <c r="O262" s="142"/>
    </row>
    <row r="263" spans="1:15" x14ac:dyDescent="0.25">
      <c r="A263" s="143"/>
      <c r="B263" s="144"/>
      <c r="C263" s="199" t="s">
        <v>77</v>
      </c>
      <c r="D263" s="200"/>
      <c r="E263" s="200"/>
      <c r="F263" s="200"/>
      <c r="G263" s="201"/>
      <c r="O263" s="142"/>
    </row>
    <row r="264" spans="1:15" x14ac:dyDescent="0.25">
      <c r="A264" s="143"/>
      <c r="B264" s="144"/>
      <c r="C264" s="199" t="s">
        <v>78</v>
      </c>
      <c r="D264" s="200"/>
      <c r="E264" s="200"/>
      <c r="F264" s="200"/>
      <c r="G264" s="201"/>
      <c r="O264" s="142"/>
    </row>
    <row r="265" spans="1:15" x14ac:dyDescent="0.25">
      <c r="A265" s="143"/>
      <c r="B265" s="144"/>
      <c r="C265" s="199" t="s">
        <v>81</v>
      </c>
      <c r="D265" s="200"/>
      <c r="E265" s="200"/>
      <c r="F265" s="200"/>
      <c r="G265" s="201"/>
      <c r="O265" s="142"/>
    </row>
    <row r="266" spans="1:15" x14ac:dyDescent="0.25">
      <c r="A266" s="143"/>
      <c r="B266" s="144"/>
      <c r="C266" s="199" t="s">
        <v>82</v>
      </c>
      <c r="D266" s="200"/>
      <c r="E266" s="200"/>
      <c r="F266" s="200"/>
      <c r="G266" s="201"/>
      <c r="O266" s="142"/>
    </row>
    <row r="267" spans="1:15" x14ac:dyDescent="0.25">
      <c r="A267" s="143"/>
      <c r="B267" s="144"/>
      <c r="C267" s="199" t="s">
        <v>98</v>
      </c>
      <c r="D267" s="200"/>
      <c r="E267" s="200"/>
      <c r="F267" s="200"/>
      <c r="G267" s="201"/>
      <c r="O267" s="142"/>
    </row>
    <row r="268" spans="1:15" x14ac:dyDescent="0.25">
      <c r="A268" s="143"/>
      <c r="B268" s="144"/>
      <c r="C268" s="199" t="s">
        <v>83</v>
      </c>
      <c r="D268" s="200"/>
      <c r="E268" s="200"/>
      <c r="F268" s="200"/>
      <c r="G268" s="201"/>
      <c r="O268" s="142"/>
    </row>
    <row r="269" spans="1:15" ht="21" x14ac:dyDescent="0.25">
      <c r="A269" s="143"/>
      <c r="B269" s="144"/>
      <c r="C269" s="169" t="s">
        <v>99</v>
      </c>
      <c r="D269" s="145" t="s">
        <v>173</v>
      </c>
      <c r="E269" s="146"/>
      <c r="F269" s="146"/>
      <c r="G269" s="147">
        <f t="shared" ref="G269:G276" si="33">E269*F269</f>
        <v>0</v>
      </c>
      <c r="O269" s="142"/>
    </row>
    <row r="270" spans="1:15" x14ac:dyDescent="0.25">
      <c r="A270" s="143"/>
      <c r="B270" s="144"/>
      <c r="C270" s="169" t="s">
        <v>100</v>
      </c>
      <c r="D270" s="145" t="s">
        <v>173</v>
      </c>
      <c r="E270" s="146"/>
      <c r="F270" s="146"/>
      <c r="G270" s="147">
        <f t="shared" si="33"/>
        <v>0</v>
      </c>
      <c r="O270" s="142"/>
    </row>
    <row r="271" spans="1:15" ht="21" x14ac:dyDescent="0.25">
      <c r="A271" s="143"/>
      <c r="B271" s="144"/>
      <c r="C271" s="169" t="s">
        <v>138</v>
      </c>
      <c r="D271" s="145" t="s">
        <v>84</v>
      </c>
      <c r="E271" s="146"/>
      <c r="F271" s="146"/>
      <c r="G271" s="147">
        <f t="shared" si="33"/>
        <v>0</v>
      </c>
      <c r="O271" s="142"/>
    </row>
    <row r="272" spans="1:15" ht="21" x14ac:dyDescent="0.25">
      <c r="A272" s="143"/>
      <c r="B272" s="144"/>
      <c r="C272" s="169" t="s">
        <v>139</v>
      </c>
      <c r="D272" s="145" t="s">
        <v>84</v>
      </c>
      <c r="E272" s="146"/>
      <c r="F272" s="146"/>
      <c r="G272" s="147">
        <f t="shared" si="33"/>
        <v>0</v>
      </c>
      <c r="O272" s="142"/>
    </row>
    <row r="273" spans="1:15" ht="21" x14ac:dyDescent="0.25">
      <c r="A273" s="143"/>
      <c r="B273" s="144"/>
      <c r="C273" s="169" t="s">
        <v>101</v>
      </c>
      <c r="D273" s="145" t="s">
        <v>85</v>
      </c>
      <c r="E273" s="146"/>
      <c r="F273" s="146"/>
      <c r="G273" s="147">
        <f t="shared" si="33"/>
        <v>0</v>
      </c>
      <c r="O273" s="142"/>
    </row>
    <row r="274" spans="1:15" x14ac:dyDescent="0.25">
      <c r="A274" s="143"/>
      <c r="B274" s="144"/>
      <c r="C274" s="169" t="s">
        <v>102</v>
      </c>
      <c r="D274" s="145" t="s">
        <v>85</v>
      </c>
      <c r="E274" s="146"/>
      <c r="F274" s="146"/>
      <c r="G274" s="147">
        <f t="shared" si="33"/>
        <v>0</v>
      </c>
      <c r="O274" s="142"/>
    </row>
    <row r="275" spans="1:15" ht="21" x14ac:dyDescent="0.25">
      <c r="A275" s="143"/>
      <c r="B275" s="144"/>
      <c r="C275" s="169" t="s">
        <v>103</v>
      </c>
      <c r="D275" s="145" t="s">
        <v>66</v>
      </c>
      <c r="E275" s="146"/>
      <c r="F275" s="146"/>
      <c r="G275" s="147">
        <f t="shared" si="33"/>
        <v>0</v>
      </c>
      <c r="O275" s="142"/>
    </row>
    <row r="276" spans="1:15" ht="21" x14ac:dyDescent="0.25">
      <c r="A276" s="143"/>
      <c r="B276" s="144"/>
      <c r="C276" s="169" t="s">
        <v>104</v>
      </c>
      <c r="D276" s="145" t="s">
        <v>66</v>
      </c>
      <c r="E276" s="146"/>
      <c r="F276" s="146"/>
      <c r="G276" s="147">
        <f t="shared" si="33"/>
        <v>0</v>
      </c>
      <c r="O276" s="142"/>
    </row>
    <row r="277" spans="1:15" x14ac:dyDescent="0.25">
      <c r="A277" s="143"/>
      <c r="B277" s="149" t="s">
        <v>67</v>
      </c>
      <c r="C277" s="170" t="str">
        <f>CONCATENATE(B256," ",C256)</f>
        <v>VZT9 Zařízení VZT 9</v>
      </c>
      <c r="D277" s="148"/>
      <c r="E277" s="150"/>
      <c r="F277" s="150"/>
      <c r="G277" s="151">
        <f>SUM(G256:G276)</f>
        <v>0</v>
      </c>
      <c r="O277" s="142"/>
    </row>
    <row r="278" spans="1:15" x14ac:dyDescent="0.25">
      <c r="A278" s="143"/>
      <c r="B278" s="137" t="s">
        <v>120</v>
      </c>
      <c r="C278" s="168" t="s">
        <v>121</v>
      </c>
      <c r="D278" s="138"/>
      <c r="E278" s="139"/>
      <c r="F278" s="139"/>
      <c r="G278" s="140"/>
      <c r="O278" s="142"/>
    </row>
    <row r="279" spans="1:15" ht="31.2" x14ac:dyDescent="0.25">
      <c r="A279" s="143"/>
      <c r="B279" s="144"/>
      <c r="C279" s="169" t="s">
        <v>129</v>
      </c>
      <c r="D279" s="145" t="s">
        <v>66</v>
      </c>
      <c r="E279" s="146"/>
      <c r="F279" s="146"/>
      <c r="G279" s="147">
        <f>E279*F279</f>
        <v>0</v>
      </c>
      <c r="O279" s="142"/>
    </row>
    <row r="280" spans="1:15" x14ac:dyDescent="0.25">
      <c r="A280" s="143"/>
      <c r="B280" s="144"/>
      <c r="C280" s="199" t="s">
        <v>72</v>
      </c>
      <c r="D280" s="200"/>
      <c r="E280" s="200"/>
      <c r="F280" s="200"/>
      <c r="G280" s="201"/>
      <c r="O280" s="142"/>
    </row>
    <row r="281" spans="1:15" x14ac:dyDescent="0.25">
      <c r="A281" s="143"/>
      <c r="B281" s="144"/>
      <c r="C281" s="199" t="s">
        <v>73</v>
      </c>
      <c r="D281" s="200"/>
      <c r="E281" s="200"/>
      <c r="F281" s="200"/>
      <c r="G281" s="201"/>
      <c r="O281" s="142"/>
    </row>
    <row r="282" spans="1:15" x14ac:dyDescent="0.25">
      <c r="A282" s="143"/>
      <c r="B282" s="144"/>
      <c r="C282" s="199" t="s">
        <v>74</v>
      </c>
      <c r="D282" s="200"/>
      <c r="E282" s="200"/>
      <c r="F282" s="200"/>
      <c r="G282" s="201"/>
      <c r="O282" s="142"/>
    </row>
    <row r="283" spans="1:15" x14ac:dyDescent="0.25">
      <c r="A283" s="143"/>
      <c r="B283" s="144"/>
      <c r="C283" s="199" t="s">
        <v>75</v>
      </c>
      <c r="D283" s="200"/>
      <c r="E283" s="200"/>
      <c r="F283" s="200"/>
      <c r="G283" s="201"/>
      <c r="O283" s="142"/>
    </row>
    <row r="284" spans="1:15" x14ac:dyDescent="0.25">
      <c r="A284" s="143"/>
      <c r="B284" s="144"/>
      <c r="C284" s="199" t="s">
        <v>76</v>
      </c>
      <c r="D284" s="200"/>
      <c r="E284" s="200"/>
      <c r="F284" s="200"/>
      <c r="G284" s="201"/>
      <c r="O284" s="142"/>
    </row>
    <row r="285" spans="1:15" x14ac:dyDescent="0.25">
      <c r="A285" s="143"/>
      <c r="B285" s="144"/>
      <c r="C285" s="199" t="s">
        <v>77</v>
      </c>
      <c r="D285" s="200"/>
      <c r="E285" s="200"/>
      <c r="F285" s="200"/>
      <c r="G285" s="201"/>
      <c r="O285" s="142"/>
    </row>
    <row r="286" spans="1:15" x14ac:dyDescent="0.25">
      <c r="A286" s="143"/>
      <c r="B286" s="144"/>
      <c r="C286" s="199" t="s">
        <v>78</v>
      </c>
      <c r="D286" s="200"/>
      <c r="E286" s="200"/>
      <c r="F286" s="200"/>
      <c r="G286" s="201"/>
      <c r="O286" s="142"/>
    </row>
    <row r="287" spans="1:15" x14ac:dyDescent="0.25">
      <c r="A287" s="143"/>
      <c r="B287" s="144"/>
      <c r="C287" s="199" t="s">
        <v>79</v>
      </c>
      <c r="D287" s="200"/>
      <c r="E287" s="200"/>
      <c r="F287" s="200"/>
      <c r="G287" s="201"/>
      <c r="O287" s="142"/>
    </row>
    <row r="288" spans="1:15" x14ac:dyDescent="0.25">
      <c r="A288" s="143"/>
      <c r="B288" s="144"/>
      <c r="C288" s="199" t="s">
        <v>80</v>
      </c>
      <c r="D288" s="200"/>
      <c r="E288" s="200"/>
      <c r="F288" s="200"/>
      <c r="G288" s="201"/>
      <c r="O288" s="142"/>
    </row>
    <row r="289" spans="1:15" x14ac:dyDescent="0.25">
      <c r="A289" s="143"/>
      <c r="B289" s="144"/>
      <c r="C289" s="199" t="s">
        <v>81</v>
      </c>
      <c r="D289" s="200"/>
      <c r="E289" s="200"/>
      <c r="F289" s="200"/>
      <c r="G289" s="201"/>
      <c r="O289" s="142"/>
    </row>
    <row r="290" spans="1:15" x14ac:dyDescent="0.25">
      <c r="A290" s="143"/>
      <c r="B290" s="144"/>
      <c r="C290" s="199" t="s">
        <v>82</v>
      </c>
      <c r="D290" s="200"/>
      <c r="E290" s="200"/>
      <c r="F290" s="200"/>
      <c r="G290" s="201"/>
      <c r="O290" s="142"/>
    </row>
    <row r="291" spans="1:15" x14ac:dyDescent="0.25">
      <c r="A291" s="143"/>
      <c r="B291" s="144"/>
      <c r="C291" s="199" t="s">
        <v>98</v>
      </c>
      <c r="D291" s="200"/>
      <c r="E291" s="200"/>
      <c r="F291" s="200"/>
      <c r="G291" s="201"/>
      <c r="O291" s="142"/>
    </row>
    <row r="292" spans="1:15" x14ac:dyDescent="0.25">
      <c r="A292" s="143"/>
      <c r="B292" s="144"/>
      <c r="C292" s="199" t="s">
        <v>83</v>
      </c>
      <c r="D292" s="200"/>
      <c r="E292" s="200"/>
      <c r="F292" s="200"/>
      <c r="G292" s="201"/>
      <c r="O292" s="142"/>
    </row>
    <row r="293" spans="1:15" ht="21" x14ac:dyDescent="0.25">
      <c r="A293" s="143"/>
      <c r="B293" s="144"/>
      <c r="C293" s="169" t="s">
        <v>99</v>
      </c>
      <c r="D293" s="145" t="s">
        <v>173</v>
      </c>
      <c r="E293" s="146"/>
      <c r="F293" s="146"/>
      <c r="G293" s="147">
        <f t="shared" ref="G293:G299" si="34">E293*F293</f>
        <v>0</v>
      </c>
      <c r="O293" s="142"/>
    </row>
    <row r="294" spans="1:15" x14ac:dyDescent="0.25">
      <c r="A294" s="143"/>
      <c r="B294" s="144"/>
      <c r="C294" s="169" t="s">
        <v>100</v>
      </c>
      <c r="D294" s="145" t="s">
        <v>173</v>
      </c>
      <c r="E294" s="146"/>
      <c r="F294" s="146"/>
      <c r="G294" s="147">
        <f t="shared" si="34"/>
        <v>0</v>
      </c>
      <c r="O294" s="142"/>
    </row>
    <row r="295" spans="1:15" ht="21" x14ac:dyDescent="0.25">
      <c r="A295" s="143"/>
      <c r="B295" s="144"/>
      <c r="C295" s="169" t="s">
        <v>140</v>
      </c>
      <c r="D295" s="145" t="s">
        <v>84</v>
      </c>
      <c r="E295" s="146"/>
      <c r="F295" s="146"/>
      <c r="G295" s="147">
        <f t="shared" si="34"/>
        <v>0</v>
      </c>
      <c r="O295" s="142"/>
    </row>
    <row r="296" spans="1:15" ht="21" x14ac:dyDescent="0.25">
      <c r="A296" s="143"/>
      <c r="B296" s="144"/>
      <c r="C296" s="169" t="s">
        <v>141</v>
      </c>
      <c r="D296" s="145" t="s">
        <v>84</v>
      </c>
      <c r="E296" s="146"/>
      <c r="F296" s="146"/>
      <c r="G296" s="147">
        <f t="shared" si="34"/>
        <v>0</v>
      </c>
      <c r="O296" s="142"/>
    </row>
    <row r="297" spans="1:15" ht="21" x14ac:dyDescent="0.25">
      <c r="A297" s="143"/>
      <c r="B297" s="144"/>
      <c r="C297" s="169" t="s">
        <v>101</v>
      </c>
      <c r="D297" s="145" t="s">
        <v>85</v>
      </c>
      <c r="E297" s="146"/>
      <c r="F297" s="146"/>
      <c r="G297" s="147">
        <f t="shared" si="34"/>
        <v>0</v>
      </c>
      <c r="O297" s="142"/>
    </row>
    <row r="298" spans="1:15" ht="21" x14ac:dyDescent="0.25">
      <c r="A298" s="143"/>
      <c r="B298" s="144"/>
      <c r="C298" s="169" t="s">
        <v>103</v>
      </c>
      <c r="D298" s="145" t="s">
        <v>66</v>
      </c>
      <c r="E298" s="146"/>
      <c r="F298" s="146"/>
      <c r="G298" s="147">
        <f t="shared" si="34"/>
        <v>0</v>
      </c>
      <c r="O298" s="142"/>
    </row>
    <row r="299" spans="1:15" ht="21" x14ac:dyDescent="0.25">
      <c r="A299" s="143"/>
      <c r="B299" s="144"/>
      <c r="C299" s="169" t="s">
        <v>104</v>
      </c>
      <c r="D299" s="145" t="s">
        <v>66</v>
      </c>
      <c r="E299" s="146"/>
      <c r="F299" s="146"/>
      <c r="G299" s="147">
        <f t="shared" si="34"/>
        <v>0</v>
      </c>
      <c r="O299" s="142"/>
    </row>
    <row r="300" spans="1:15" x14ac:dyDescent="0.25">
      <c r="A300" s="143"/>
      <c r="B300" s="149" t="s">
        <v>67</v>
      </c>
      <c r="C300" s="170" t="str">
        <f>CONCATENATE(B278," ",C278)</f>
        <v>VZT10 Zařízení VZT 10</v>
      </c>
      <c r="D300" s="148"/>
      <c r="E300" s="150"/>
      <c r="F300" s="150"/>
      <c r="G300" s="151">
        <f>SUM(G278:G299)</f>
        <v>0</v>
      </c>
      <c r="O300" s="142"/>
    </row>
    <row r="301" spans="1:15" x14ac:dyDescent="0.25">
      <c r="A301" s="143"/>
      <c r="B301" s="137" t="s">
        <v>122</v>
      </c>
      <c r="C301" s="168" t="s">
        <v>123</v>
      </c>
      <c r="D301" s="138"/>
      <c r="E301" s="139"/>
      <c r="F301" s="139"/>
      <c r="G301" s="140"/>
      <c r="O301" s="142"/>
    </row>
    <row r="302" spans="1:15" ht="31.2" x14ac:dyDescent="0.25">
      <c r="A302" s="143"/>
      <c r="B302" s="144"/>
      <c r="C302" s="169" t="s">
        <v>137</v>
      </c>
      <c r="D302" s="145" t="s">
        <v>66</v>
      </c>
      <c r="E302" s="146"/>
      <c r="F302" s="146"/>
      <c r="G302" s="147">
        <f>E302*F302</f>
        <v>0</v>
      </c>
      <c r="O302" s="142"/>
    </row>
    <row r="303" spans="1:15" x14ac:dyDescent="0.25">
      <c r="A303" s="143"/>
      <c r="B303" s="144"/>
      <c r="C303" s="199" t="s">
        <v>72</v>
      </c>
      <c r="D303" s="200"/>
      <c r="E303" s="200"/>
      <c r="F303" s="200"/>
      <c r="G303" s="201"/>
      <c r="O303" s="142"/>
    </row>
    <row r="304" spans="1:15" x14ac:dyDescent="0.25">
      <c r="A304" s="143"/>
      <c r="B304" s="144"/>
      <c r="C304" s="199" t="s">
        <v>73</v>
      </c>
      <c r="D304" s="200"/>
      <c r="E304" s="200"/>
      <c r="F304" s="200"/>
      <c r="G304" s="201"/>
      <c r="O304" s="142"/>
    </row>
    <row r="305" spans="1:15" x14ac:dyDescent="0.25">
      <c r="A305" s="143"/>
      <c r="B305" s="144"/>
      <c r="C305" s="199" t="s">
        <v>74</v>
      </c>
      <c r="D305" s="200"/>
      <c r="E305" s="200"/>
      <c r="F305" s="200"/>
      <c r="G305" s="201"/>
      <c r="O305" s="142"/>
    </row>
    <row r="306" spans="1:15" x14ac:dyDescent="0.25">
      <c r="A306" s="143"/>
      <c r="B306" s="144"/>
      <c r="C306" s="199" t="s">
        <v>75</v>
      </c>
      <c r="D306" s="200"/>
      <c r="E306" s="200"/>
      <c r="F306" s="200"/>
      <c r="G306" s="201"/>
      <c r="O306" s="142"/>
    </row>
    <row r="307" spans="1:15" x14ac:dyDescent="0.25">
      <c r="A307" s="143"/>
      <c r="B307" s="144"/>
      <c r="C307" s="199" t="s">
        <v>76</v>
      </c>
      <c r="D307" s="200"/>
      <c r="E307" s="200"/>
      <c r="F307" s="200"/>
      <c r="G307" s="201"/>
      <c r="O307" s="142"/>
    </row>
    <row r="308" spans="1:15" x14ac:dyDescent="0.25">
      <c r="A308" s="143"/>
      <c r="B308" s="144"/>
      <c r="C308" s="199" t="s">
        <v>77</v>
      </c>
      <c r="D308" s="200"/>
      <c r="E308" s="200"/>
      <c r="F308" s="200"/>
      <c r="G308" s="201"/>
      <c r="O308" s="142"/>
    </row>
    <row r="309" spans="1:15" x14ac:dyDescent="0.25">
      <c r="A309" s="143"/>
      <c r="B309" s="144"/>
      <c r="C309" s="199" t="s">
        <v>78</v>
      </c>
      <c r="D309" s="200"/>
      <c r="E309" s="200"/>
      <c r="F309" s="200"/>
      <c r="G309" s="201"/>
      <c r="O309" s="142"/>
    </row>
    <row r="310" spans="1:15" x14ac:dyDescent="0.25">
      <c r="A310" s="143"/>
      <c r="B310" s="144"/>
      <c r="C310" s="199" t="s">
        <v>105</v>
      </c>
      <c r="D310" s="200"/>
      <c r="E310" s="200"/>
      <c r="F310" s="200"/>
      <c r="G310" s="201"/>
      <c r="O310" s="142"/>
    </row>
    <row r="311" spans="1:15" x14ac:dyDescent="0.25">
      <c r="A311" s="143"/>
      <c r="B311" s="144"/>
      <c r="C311" s="176" t="s">
        <v>178</v>
      </c>
      <c r="D311" s="177"/>
      <c r="E311" s="177"/>
      <c r="F311" s="177"/>
      <c r="G311" s="178"/>
      <c r="O311" s="142"/>
    </row>
    <row r="312" spans="1:15" x14ac:dyDescent="0.25">
      <c r="A312" s="143"/>
      <c r="B312" s="144"/>
      <c r="C312" s="199" t="s">
        <v>79</v>
      </c>
      <c r="D312" s="200"/>
      <c r="E312" s="200"/>
      <c r="F312" s="200"/>
      <c r="G312" s="201"/>
      <c r="O312" s="142"/>
    </row>
    <row r="313" spans="1:15" x14ac:dyDescent="0.25">
      <c r="A313" s="143"/>
      <c r="B313" s="144"/>
      <c r="C313" s="199" t="s">
        <v>80</v>
      </c>
      <c r="D313" s="200"/>
      <c r="E313" s="200"/>
      <c r="F313" s="200"/>
      <c r="G313" s="201"/>
      <c r="O313" s="142"/>
    </row>
    <row r="314" spans="1:15" x14ac:dyDescent="0.25">
      <c r="A314" s="143"/>
      <c r="B314" s="144"/>
      <c r="C314" s="199" t="s">
        <v>81</v>
      </c>
      <c r="D314" s="200"/>
      <c r="E314" s="200"/>
      <c r="F314" s="200"/>
      <c r="G314" s="201"/>
      <c r="O314" s="142"/>
    </row>
    <row r="315" spans="1:15" x14ac:dyDescent="0.25">
      <c r="A315" s="143"/>
      <c r="B315" s="144"/>
      <c r="C315" s="199" t="s">
        <v>82</v>
      </c>
      <c r="D315" s="200"/>
      <c r="E315" s="200"/>
      <c r="F315" s="200"/>
      <c r="G315" s="201"/>
      <c r="O315" s="142"/>
    </row>
    <row r="316" spans="1:15" x14ac:dyDescent="0.25">
      <c r="A316" s="143"/>
      <c r="B316" s="144"/>
      <c r="C316" s="199" t="s">
        <v>98</v>
      </c>
      <c r="D316" s="200"/>
      <c r="E316" s="200"/>
      <c r="F316" s="200"/>
      <c r="G316" s="201"/>
      <c r="O316" s="142"/>
    </row>
    <row r="317" spans="1:15" x14ac:dyDescent="0.25">
      <c r="A317" s="143"/>
      <c r="B317" s="144"/>
      <c r="C317" s="199" t="s">
        <v>83</v>
      </c>
      <c r="D317" s="200"/>
      <c r="E317" s="200"/>
      <c r="F317" s="200"/>
      <c r="G317" s="201"/>
      <c r="O317" s="142"/>
    </row>
    <row r="318" spans="1:15" ht="21" x14ac:dyDescent="0.25">
      <c r="A318" s="143"/>
      <c r="B318" s="144"/>
      <c r="C318" s="169" t="s">
        <v>99</v>
      </c>
      <c r="D318" s="145" t="s">
        <v>173</v>
      </c>
      <c r="E318" s="146"/>
      <c r="F318" s="146"/>
      <c r="G318" s="147">
        <f t="shared" ref="G318:G325" si="35">E318*F318</f>
        <v>0</v>
      </c>
      <c r="O318" s="142"/>
    </row>
    <row r="319" spans="1:15" x14ac:dyDescent="0.25">
      <c r="A319" s="143"/>
      <c r="B319" s="144"/>
      <c r="C319" s="169" t="s">
        <v>100</v>
      </c>
      <c r="D319" s="145" t="s">
        <v>173</v>
      </c>
      <c r="E319" s="146"/>
      <c r="F319" s="146"/>
      <c r="G319" s="147">
        <f t="shared" si="35"/>
        <v>0</v>
      </c>
      <c r="O319" s="142"/>
    </row>
    <row r="320" spans="1:15" ht="21" x14ac:dyDescent="0.25">
      <c r="A320" s="143"/>
      <c r="B320" s="144"/>
      <c r="C320" s="169" t="s">
        <v>145</v>
      </c>
      <c r="D320" s="145" t="s">
        <v>84</v>
      </c>
      <c r="E320" s="146"/>
      <c r="F320" s="146"/>
      <c r="G320" s="147">
        <f t="shared" si="35"/>
        <v>0</v>
      </c>
      <c r="O320" s="142"/>
    </row>
    <row r="321" spans="1:15" ht="21" x14ac:dyDescent="0.25">
      <c r="A321" s="143"/>
      <c r="B321" s="144"/>
      <c r="C321" s="169" t="s">
        <v>152</v>
      </c>
      <c r="D321" s="145" t="s">
        <v>84</v>
      </c>
      <c r="E321" s="146"/>
      <c r="F321" s="146"/>
      <c r="G321" s="147">
        <f t="shared" si="35"/>
        <v>0</v>
      </c>
      <c r="O321" s="142"/>
    </row>
    <row r="322" spans="1:15" ht="21" x14ac:dyDescent="0.25">
      <c r="A322" s="143"/>
      <c r="B322" s="144"/>
      <c r="C322" s="169" t="s">
        <v>101</v>
      </c>
      <c r="D322" s="145" t="s">
        <v>85</v>
      </c>
      <c r="E322" s="146"/>
      <c r="F322" s="146"/>
      <c r="G322" s="147">
        <f t="shared" si="35"/>
        <v>0</v>
      </c>
      <c r="O322" s="142"/>
    </row>
    <row r="323" spans="1:15" x14ac:dyDescent="0.25">
      <c r="A323" s="143"/>
      <c r="B323" s="144"/>
      <c r="C323" s="169" t="s">
        <v>102</v>
      </c>
      <c r="D323" s="145" t="s">
        <v>85</v>
      </c>
      <c r="E323" s="146"/>
      <c r="F323" s="146"/>
      <c r="G323" s="147">
        <f t="shared" si="35"/>
        <v>0</v>
      </c>
      <c r="O323" s="142"/>
    </row>
    <row r="324" spans="1:15" ht="21" x14ac:dyDescent="0.25">
      <c r="A324" s="143"/>
      <c r="B324" s="144"/>
      <c r="C324" s="169" t="s">
        <v>103</v>
      </c>
      <c r="D324" s="145" t="s">
        <v>66</v>
      </c>
      <c r="E324" s="146"/>
      <c r="F324" s="146"/>
      <c r="G324" s="147">
        <f t="shared" si="35"/>
        <v>0</v>
      </c>
      <c r="O324" s="142"/>
    </row>
    <row r="325" spans="1:15" ht="21" x14ac:dyDescent="0.25">
      <c r="A325" s="143"/>
      <c r="B325" s="144"/>
      <c r="C325" s="169" t="s">
        <v>104</v>
      </c>
      <c r="D325" s="145" t="s">
        <v>66</v>
      </c>
      <c r="E325" s="146"/>
      <c r="F325" s="146"/>
      <c r="G325" s="147">
        <f t="shared" si="35"/>
        <v>0</v>
      </c>
      <c r="O325" s="142"/>
    </row>
    <row r="326" spans="1:15" x14ac:dyDescent="0.25">
      <c r="A326" s="143"/>
      <c r="B326" s="149" t="s">
        <v>67</v>
      </c>
      <c r="C326" s="170" t="str">
        <f>CONCATENATE(B301," ",C301)</f>
        <v>VZT11 Zařízení VZT 11</v>
      </c>
      <c r="D326" s="148"/>
      <c r="E326" s="150"/>
      <c r="F326" s="150"/>
      <c r="G326" s="151">
        <f>SUM(G301:G325)</f>
        <v>0</v>
      </c>
      <c r="O326" s="142"/>
    </row>
    <row r="327" spans="1:15" x14ac:dyDescent="0.25">
      <c r="A327" s="143"/>
      <c r="B327" s="137" t="s">
        <v>124</v>
      </c>
      <c r="C327" s="168" t="s">
        <v>125</v>
      </c>
      <c r="D327" s="138"/>
      <c r="E327" s="139"/>
      <c r="F327" s="139"/>
      <c r="G327" s="140"/>
      <c r="O327" s="142"/>
    </row>
    <row r="328" spans="1:15" ht="21" x14ac:dyDescent="0.25">
      <c r="A328" s="143"/>
      <c r="B328" s="144"/>
      <c r="C328" s="169" t="s">
        <v>161</v>
      </c>
      <c r="D328" s="145" t="s">
        <v>66</v>
      </c>
      <c r="E328" s="146"/>
      <c r="F328" s="146"/>
      <c r="G328" s="147">
        <f>E328*F328</f>
        <v>0</v>
      </c>
      <c r="O328" s="142"/>
    </row>
    <row r="329" spans="1:15" ht="21" x14ac:dyDescent="0.25">
      <c r="A329" s="143"/>
      <c r="B329" s="144"/>
      <c r="C329" s="169" t="s">
        <v>162</v>
      </c>
      <c r="D329" s="145" t="s">
        <v>66</v>
      </c>
      <c r="E329" s="146"/>
      <c r="F329" s="146"/>
      <c r="G329" s="147">
        <f t="shared" ref="G329:G342" si="36">E329*F329</f>
        <v>0</v>
      </c>
      <c r="O329" s="142"/>
    </row>
    <row r="330" spans="1:15" ht="21" x14ac:dyDescent="0.25">
      <c r="A330" s="143"/>
      <c r="B330" s="144"/>
      <c r="C330" s="169" t="s">
        <v>163</v>
      </c>
      <c r="D330" s="145" t="s">
        <v>66</v>
      </c>
      <c r="E330" s="146"/>
      <c r="F330" s="146"/>
      <c r="G330" s="147">
        <f t="shared" si="36"/>
        <v>0</v>
      </c>
      <c r="O330" s="142"/>
    </row>
    <row r="331" spans="1:15" ht="21" x14ac:dyDescent="0.25">
      <c r="A331" s="143"/>
      <c r="B331" s="144"/>
      <c r="C331" s="169" t="s">
        <v>160</v>
      </c>
      <c r="D331" s="145" t="s">
        <v>66</v>
      </c>
      <c r="E331" s="146"/>
      <c r="F331" s="146"/>
      <c r="G331" s="147">
        <f t="shared" si="36"/>
        <v>0</v>
      </c>
      <c r="O331" s="142"/>
    </row>
    <row r="332" spans="1:15" ht="21" x14ac:dyDescent="0.25">
      <c r="A332" s="143"/>
      <c r="B332" s="144"/>
      <c r="C332" s="169" t="s">
        <v>164</v>
      </c>
      <c r="D332" s="145" t="s">
        <v>66</v>
      </c>
      <c r="E332" s="146"/>
      <c r="F332" s="146"/>
      <c r="G332" s="147">
        <f t="shared" si="36"/>
        <v>0</v>
      </c>
      <c r="O332" s="142"/>
    </row>
    <row r="333" spans="1:15" ht="21" x14ac:dyDescent="0.25">
      <c r="A333" s="143"/>
      <c r="B333" s="144"/>
      <c r="C333" s="169" t="s">
        <v>165</v>
      </c>
      <c r="D333" s="145" t="s">
        <v>66</v>
      </c>
      <c r="E333" s="146"/>
      <c r="F333" s="146"/>
      <c r="G333" s="147">
        <f t="shared" si="36"/>
        <v>0</v>
      </c>
      <c r="O333" s="142"/>
    </row>
    <row r="334" spans="1:15" ht="21" x14ac:dyDescent="0.25">
      <c r="A334" s="143"/>
      <c r="B334" s="144"/>
      <c r="C334" s="169" t="s">
        <v>166</v>
      </c>
      <c r="D334" s="145" t="s">
        <v>66</v>
      </c>
      <c r="E334" s="146"/>
      <c r="F334" s="146"/>
      <c r="G334" s="147">
        <f t="shared" si="36"/>
        <v>0</v>
      </c>
      <c r="O334" s="142"/>
    </row>
    <row r="335" spans="1:15" ht="21" x14ac:dyDescent="0.25">
      <c r="A335" s="143"/>
      <c r="B335" s="144"/>
      <c r="C335" s="169" t="s">
        <v>167</v>
      </c>
      <c r="D335" s="145" t="s">
        <v>66</v>
      </c>
      <c r="E335" s="146"/>
      <c r="F335" s="146"/>
      <c r="G335" s="147">
        <f t="shared" si="36"/>
        <v>0</v>
      </c>
      <c r="O335" s="142"/>
    </row>
    <row r="336" spans="1:15" x14ac:dyDescent="0.25">
      <c r="A336" s="143"/>
      <c r="B336" s="144"/>
      <c r="C336" s="169" t="s">
        <v>157</v>
      </c>
      <c r="D336" s="145" t="s">
        <v>66</v>
      </c>
      <c r="E336" s="146"/>
      <c r="F336" s="146"/>
      <c r="G336" s="147">
        <f t="shared" si="36"/>
        <v>0</v>
      </c>
      <c r="O336" s="142"/>
    </row>
    <row r="337" spans="1:104" x14ac:dyDescent="0.25">
      <c r="A337" s="143"/>
      <c r="B337" s="144"/>
      <c r="C337" s="169" t="s">
        <v>100</v>
      </c>
      <c r="D337" s="145" t="s">
        <v>66</v>
      </c>
      <c r="E337" s="146"/>
      <c r="F337" s="146"/>
      <c r="G337" s="147">
        <f t="shared" si="36"/>
        <v>0</v>
      </c>
      <c r="O337" s="142"/>
    </row>
    <row r="338" spans="1:104" ht="21" x14ac:dyDescent="0.25">
      <c r="A338" s="143"/>
      <c r="B338" s="144"/>
      <c r="C338" s="169" t="s">
        <v>168</v>
      </c>
      <c r="D338" s="145" t="s">
        <v>84</v>
      </c>
      <c r="E338" s="146"/>
      <c r="F338" s="146"/>
      <c r="G338" s="147">
        <f t="shared" si="36"/>
        <v>0</v>
      </c>
      <c r="O338" s="142"/>
    </row>
    <row r="339" spans="1:104" ht="21" x14ac:dyDescent="0.25">
      <c r="A339" s="143"/>
      <c r="B339" s="144"/>
      <c r="C339" s="169" t="s">
        <v>159</v>
      </c>
      <c r="D339" s="145" t="s">
        <v>84</v>
      </c>
      <c r="E339" s="146"/>
      <c r="F339" s="146"/>
      <c r="G339" s="147">
        <f t="shared" ref="G339" si="37">E339*F339</f>
        <v>0</v>
      </c>
      <c r="O339" s="142"/>
    </row>
    <row r="340" spans="1:104" ht="21" x14ac:dyDescent="0.25">
      <c r="A340" s="143"/>
      <c r="B340" s="144"/>
      <c r="C340" s="169" t="s">
        <v>101</v>
      </c>
      <c r="D340" s="145" t="s">
        <v>85</v>
      </c>
      <c r="E340" s="146"/>
      <c r="F340" s="146"/>
      <c r="G340" s="147">
        <f t="shared" si="36"/>
        <v>0</v>
      </c>
      <c r="O340" s="142"/>
    </row>
    <row r="341" spans="1:104" x14ac:dyDescent="0.25">
      <c r="A341" s="143"/>
      <c r="B341" s="144"/>
      <c r="C341" s="169" t="s">
        <v>102</v>
      </c>
      <c r="D341" s="145" t="s">
        <v>85</v>
      </c>
      <c r="E341" s="146"/>
      <c r="F341" s="146"/>
      <c r="G341" s="147">
        <f t="shared" si="36"/>
        <v>0</v>
      </c>
      <c r="O341" s="142"/>
    </row>
    <row r="342" spans="1:104" ht="21" x14ac:dyDescent="0.25">
      <c r="A342" s="143"/>
      <c r="B342" s="144"/>
      <c r="C342" s="169" t="s">
        <v>104</v>
      </c>
      <c r="D342" s="145" t="s">
        <v>66</v>
      </c>
      <c r="E342" s="146"/>
      <c r="F342" s="146"/>
      <c r="G342" s="147">
        <f t="shared" si="36"/>
        <v>0</v>
      </c>
      <c r="O342" s="142"/>
    </row>
    <row r="343" spans="1:104" x14ac:dyDescent="0.25">
      <c r="A343" s="143"/>
      <c r="B343" s="149" t="s">
        <v>67</v>
      </c>
      <c r="C343" s="170" t="str">
        <f>CONCATENATE(B327," ",C327)</f>
        <v>VZT12 Zařízení VZT 12</v>
      </c>
      <c r="D343" s="148"/>
      <c r="E343" s="150"/>
      <c r="F343" s="150"/>
      <c r="G343" s="151">
        <f>SUM(G327:G342)</f>
        <v>0</v>
      </c>
      <c r="O343" s="142"/>
    </row>
    <row r="344" spans="1:104" x14ac:dyDescent="0.25">
      <c r="A344" s="143"/>
      <c r="B344" s="137" t="s">
        <v>154</v>
      </c>
      <c r="C344" s="168" t="s">
        <v>153</v>
      </c>
      <c r="D344" s="138"/>
      <c r="E344" s="139"/>
      <c r="F344" s="139"/>
      <c r="G344" s="140"/>
      <c r="H344" s="124"/>
      <c r="O344" s="142"/>
    </row>
    <row r="345" spans="1:104" ht="21" x14ac:dyDescent="0.25">
      <c r="A345" s="143"/>
      <c r="B345" s="144"/>
      <c r="C345" s="169" t="s">
        <v>179</v>
      </c>
      <c r="D345" s="145" t="s">
        <v>66</v>
      </c>
      <c r="E345" s="146"/>
      <c r="F345" s="146"/>
      <c r="G345" s="147">
        <f>E345*F345</f>
        <v>0</v>
      </c>
      <c r="H345" s="124"/>
      <c r="O345" s="142"/>
    </row>
    <row r="346" spans="1:104" x14ac:dyDescent="0.25">
      <c r="A346" s="143"/>
      <c r="B346" s="144"/>
      <c r="C346" s="169" t="s">
        <v>157</v>
      </c>
      <c r="D346" s="145" t="s">
        <v>173</v>
      </c>
      <c r="E346" s="146"/>
      <c r="F346" s="146"/>
      <c r="G346" s="147">
        <f t="shared" ref="G346:G350" si="38">E346*F346</f>
        <v>0</v>
      </c>
      <c r="H346" s="124"/>
      <c r="O346" s="142"/>
    </row>
    <row r="347" spans="1:104" x14ac:dyDescent="0.25">
      <c r="A347" s="143"/>
      <c r="B347" s="144"/>
      <c r="C347" s="169" t="s">
        <v>100</v>
      </c>
      <c r="D347" s="145" t="s">
        <v>173</v>
      </c>
      <c r="E347" s="146"/>
      <c r="F347" s="146"/>
      <c r="G347" s="147">
        <f t="shared" si="38"/>
        <v>0</v>
      </c>
      <c r="H347" s="124"/>
      <c r="O347" s="142"/>
    </row>
    <row r="348" spans="1:104" ht="21" x14ac:dyDescent="0.25">
      <c r="A348" s="143"/>
      <c r="B348" s="144"/>
      <c r="C348" s="169" t="s">
        <v>158</v>
      </c>
      <c r="D348" s="145" t="s">
        <v>84</v>
      </c>
      <c r="E348" s="146"/>
      <c r="F348" s="146"/>
      <c r="G348" s="147">
        <f t="shared" si="38"/>
        <v>0</v>
      </c>
      <c r="H348" s="124"/>
      <c r="O348" s="142"/>
    </row>
    <row r="349" spans="1:104" ht="21" x14ac:dyDescent="0.25">
      <c r="A349" s="143"/>
      <c r="B349" s="144"/>
      <c r="C349" s="169" t="s">
        <v>101</v>
      </c>
      <c r="D349" s="145" t="s">
        <v>85</v>
      </c>
      <c r="E349" s="146"/>
      <c r="F349" s="146"/>
      <c r="G349" s="147">
        <f t="shared" si="38"/>
        <v>0</v>
      </c>
      <c r="H349" s="124"/>
      <c r="O349" s="142"/>
    </row>
    <row r="350" spans="1:104" ht="21" x14ac:dyDescent="0.25">
      <c r="A350" s="143"/>
      <c r="B350" s="144"/>
      <c r="C350" s="169" t="s">
        <v>104</v>
      </c>
      <c r="D350" s="145" t="s">
        <v>66</v>
      </c>
      <c r="E350" s="146"/>
      <c r="F350" s="146"/>
      <c r="G350" s="147">
        <f t="shared" si="38"/>
        <v>0</v>
      </c>
      <c r="H350" s="124"/>
      <c r="O350" s="142"/>
    </row>
    <row r="351" spans="1:104" x14ac:dyDescent="0.25">
      <c r="A351" s="143"/>
      <c r="B351" s="149" t="s">
        <v>67</v>
      </c>
      <c r="C351" s="170" t="str">
        <f>CONCATENATE(B344," ",C344)</f>
        <v>VZT13 Zařízení VZT 13</v>
      </c>
      <c r="D351" s="148"/>
      <c r="E351" s="150"/>
      <c r="F351" s="150"/>
      <c r="G351" s="151">
        <f>SUM(G344:G350)</f>
        <v>0</v>
      </c>
      <c r="H351" s="124"/>
      <c r="O351" s="142">
        <v>2</v>
      </c>
      <c r="AA351" s="123">
        <v>12</v>
      </c>
      <c r="AB351" s="123">
        <v>0</v>
      </c>
      <c r="AC351" s="123">
        <v>116</v>
      </c>
      <c r="AZ351" s="123">
        <v>1</v>
      </c>
      <c r="BA351" s="123">
        <f t="shared" ref="BA351" si="39">IF(AZ351=1,G351,0)</f>
        <v>0</v>
      </c>
      <c r="BB351" s="123">
        <f t="shared" ref="BB351" si="40">IF(AZ351=2,G351,0)</f>
        <v>0</v>
      </c>
      <c r="BC351" s="123">
        <f t="shared" ref="BC351" si="41">IF(AZ351=3,G351,0)</f>
        <v>0</v>
      </c>
      <c r="BD351" s="123">
        <f t="shared" ref="BD351" si="42">IF(AZ351=4,G351,0)</f>
        <v>0</v>
      </c>
      <c r="BE351" s="123">
        <f t="shared" ref="BE351" si="43">IF(AZ351=5,G351,0)</f>
        <v>0</v>
      </c>
      <c r="CZ351" s="123">
        <v>0</v>
      </c>
    </row>
    <row r="352" spans="1:104" x14ac:dyDescent="0.25">
      <c r="A352" s="136" t="s">
        <v>65</v>
      </c>
      <c r="B352" s="137" t="s">
        <v>155</v>
      </c>
      <c r="C352" s="168" t="s">
        <v>156</v>
      </c>
      <c r="D352" s="138"/>
      <c r="E352" s="139"/>
      <c r="F352" s="139"/>
      <c r="G352" s="140"/>
      <c r="H352" s="175"/>
      <c r="I352" s="141"/>
      <c r="O352" s="142">
        <v>1</v>
      </c>
    </row>
    <row r="353" spans="1:104" ht="31.2" x14ac:dyDescent="0.25">
      <c r="A353" s="143"/>
      <c r="B353" s="144"/>
      <c r="C353" s="169" t="s">
        <v>97</v>
      </c>
      <c r="D353" s="145" t="s">
        <v>66</v>
      </c>
      <c r="E353" s="146"/>
      <c r="F353" s="146"/>
      <c r="G353" s="147">
        <f>E353*F353</f>
        <v>0</v>
      </c>
      <c r="H353" s="124"/>
      <c r="O353" s="142">
        <v>2</v>
      </c>
      <c r="AA353" s="123">
        <v>12</v>
      </c>
      <c r="AB353" s="123">
        <v>0</v>
      </c>
      <c r="AC353" s="123">
        <v>189</v>
      </c>
      <c r="AZ353" s="123">
        <v>1</v>
      </c>
      <c r="BA353" s="123">
        <f>IF(AZ353=1,G353,0)</f>
        <v>0</v>
      </c>
      <c r="BB353" s="123">
        <f>IF(AZ353=2,G353,0)</f>
        <v>0</v>
      </c>
      <c r="BC353" s="123">
        <f>IF(AZ353=3,G353,0)</f>
        <v>0</v>
      </c>
      <c r="BD353" s="123">
        <f>IF(AZ353=4,G353,0)</f>
        <v>0</v>
      </c>
      <c r="BE353" s="123">
        <f>IF(AZ353=5,G353,0)</f>
        <v>0</v>
      </c>
      <c r="CZ353" s="123">
        <v>0</v>
      </c>
    </row>
    <row r="354" spans="1:104" x14ac:dyDescent="0.25">
      <c r="A354" s="148"/>
      <c r="B354" s="149" t="s">
        <v>67</v>
      </c>
      <c r="C354" s="170" t="str">
        <f>CONCATENATE(B352," ",C352)</f>
        <v>VZT14 Zařízení VZT 14</v>
      </c>
      <c r="D354" s="148"/>
      <c r="E354" s="150"/>
      <c r="F354" s="150"/>
      <c r="G354" s="151">
        <f>SUM(G352:G353)</f>
        <v>0</v>
      </c>
      <c r="H354" s="124"/>
      <c r="O354" s="142">
        <v>4</v>
      </c>
      <c r="BA354" s="152">
        <f>SUM(BA352:BA353)</f>
        <v>0</v>
      </c>
      <c r="BB354" s="152">
        <f>SUM(BB352:BB353)</f>
        <v>0</v>
      </c>
      <c r="BC354" s="152">
        <f>SUM(BC352:BC353)</f>
        <v>0</v>
      </c>
      <c r="BD354" s="152">
        <f>SUM(BD352:BD353)</f>
        <v>0</v>
      </c>
      <c r="BE354" s="152">
        <f>SUM(BE352:BE353)</f>
        <v>0</v>
      </c>
    </row>
    <row r="355" spans="1:104" x14ac:dyDescent="0.25">
      <c r="A355" s="124"/>
      <c r="B355" s="124"/>
      <c r="C355" s="171"/>
      <c r="D355" s="124"/>
      <c r="E355" s="124"/>
      <c r="F355" s="124"/>
      <c r="G355" s="124"/>
    </row>
    <row r="356" spans="1:104" x14ac:dyDescent="0.25">
      <c r="E356" s="123"/>
    </row>
    <row r="357" spans="1:104" x14ac:dyDescent="0.25">
      <c r="E357" s="123"/>
    </row>
    <row r="358" spans="1:104" x14ac:dyDescent="0.25">
      <c r="E358" s="123"/>
    </row>
    <row r="359" spans="1:104" x14ac:dyDescent="0.25">
      <c r="E359" s="123"/>
    </row>
    <row r="360" spans="1:104" x14ac:dyDescent="0.25">
      <c r="E360" s="123"/>
    </row>
    <row r="361" spans="1:104" x14ac:dyDescent="0.25">
      <c r="E361" s="123"/>
    </row>
    <row r="362" spans="1:104" x14ac:dyDescent="0.25">
      <c r="E362" s="123"/>
    </row>
    <row r="363" spans="1:104" x14ac:dyDescent="0.25">
      <c r="E363" s="123"/>
    </row>
    <row r="364" spans="1:104" x14ac:dyDescent="0.25">
      <c r="E364" s="123"/>
    </row>
    <row r="365" spans="1:104" x14ac:dyDescent="0.25">
      <c r="E365" s="123"/>
    </row>
    <row r="366" spans="1:104" x14ac:dyDescent="0.25">
      <c r="E366" s="123"/>
    </row>
    <row r="367" spans="1:104" x14ac:dyDescent="0.25">
      <c r="E367" s="123"/>
    </row>
    <row r="368" spans="1:104" x14ac:dyDescent="0.25">
      <c r="E368" s="123"/>
    </row>
    <row r="369" spans="1:7" x14ac:dyDescent="0.25">
      <c r="E369" s="123"/>
    </row>
    <row r="370" spans="1:7" x14ac:dyDescent="0.25">
      <c r="E370" s="123"/>
    </row>
    <row r="371" spans="1:7" x14ac:dyDescent="0.25">
      <c r="E371" s="123"/>
    </row>
    <row r="372" spans="1:7" x14ac:dyDescent="0.25">
      <c r="E372" s="123"/>
    </row>
    <row r="373" spans="1:7" x14ac:dyDescent="0.25">
      <c r="E373" s="123"/>
    </row>
    <row r="374" spans="1:7" x14ac:dyDescent="0.25">
      <c r="E374" s="123"/>
    </row>
    <row r="375" spans="1:7" x14ac:dyDescent="0.25">
      <c r="E375" s="123"/>
    </row>
    <row r="376" spans="1:7" x14ac:dyDescent="0.25">
      <c r="E376" s="123"/>
    </row>
    <row r="377" spans="1:7" x14ac:dyDescent="0.25">
      <c r="E377" s="123"/>
    </row>
    <row r="378" spans="1:7" x14ac:dyDescent="0.25">
      <c r="A378" s="153"/>
      <c r="B378" s="153"/>
      <c r="C378" s="173"/>
      <c r="D378" s="153"/>
      <c r="E378" s="153"/>
      <c r="F378" s="153"/>
      <c r="G378" s="153"/>
    </row>
    <row r="379" spans="1:7" x14ac:dyDescent="0.25">
      <c r="A379" s="153"/>
      <c r="B379" s="153"/>
      <c r="C379" s="173"/>
      <c r="D379" s="153"/>
      <c r="E379" s="153"/>
      <c r="F379" s="153"/>
      <c r="G379" s="153"/>
    </row>
    <row r="380" spans="1:7" x14ac:dyDescent="0.25">
      <c r="A380" s="153"/>
      <c r="B380" s="153"/>
      <c r="C380" s="173"/>
      <c r="D380" s="153"/>
      <c r="E380" s="153"/>
      <c r="F380" s="153"/>
      <c r="G380" s="153"/>
    </row>
    <row r="381" spans="1:7" x14ac:dyDescent="0.25">
      <c r="A381" s="153"/>
      <c r="B381" s="153"/>
      <c r="C381" s="173"/>
      <c r="D381" s="153"/>
      <c r="E381" s="153"/>
      <c r="F381" s="153"/>
      <c r="G381" s="153"/>
    </row>
    <row r="382" spans="1:7" x14ac:dyDescent="0.25">
      <c r="E382" s="123"/>
    </row>
    <row r="383" spans="1:7" x14ac:dyDescent="0.25">
      <c r="E383" s="123"/>
    </row>
    <row r="384" spans="1:7" x14ac:dyDescent="0.25">
      <c r="E384" s="123"/>
    </row>
    <row r="385" spans="5:5" x14ac:dyDescent="0.25">
      <c r="E385" s="123"/>
    </row>
    <row r="386" spans="5:5" x14ac:dyDescent="0.25">
      <c r="E386" s="123"/>
    </row>
    <row r="387" spans="5:5" x14ac:dyDescent="0.25">
      <c r="E387" s="123"/>
    </row>
    <row r="388" spans="5:5" x14ac:dyDescent="0.25">
      <c r="E388" s="123"/>
    </row>
    <row r="389" spans="5:5" x14ac:dyDescent="0.25">
      <c r="E389" s="123"/>
    </row>
    <row r="390" spans="5:5" x14ac:dyDescent="0.25">
      <c r="E390" s="123"/>
    </row>
    <row r="391" spans="5:5" x14ac:dyDescent="0.25">
      <c r="E391" s="123"/>
    </row>
    <row r="392" spans="5:5" x14ac:dyDescent="0.25">
      <c r="E392" s="123"/>
    </row>
    <row r="393" spans="5:5" x14ac:dyDescent="0.25">
      <c r="E393" s="123"/>
    </row>
    <row r="394" spans="5:5" x14ac:dyDescent="0.25">
      <c r="E394" s="123"/>
    </row>
    <row r="395" spans="5:5" x14ac:dyDescent="0.25">
      <c r="E395" s="123"/>
    </row>
    <row r="396" spans="5:5" x14ac:dyDescent="0.25">
      <c r="E396" s="123"/>
    </row>
    <row r="397" spans="5:5" x14ac:dyDescent="0.25">
      <c r="E397" s="123"/>
    </row>
    <row r="398" spans="5:5" x14ac:dyDescent="0.25">
      <c r="E398" s="123"/>
    </row>
    <row r="399" spans="5:5" x14ac:dyDescent="0.25">
      <c r="E399" s="123"/>
    </row>
    <row r="400" spans="5:5" x14ac:dyDescent="0.25">
      <c r="E400" s="123"/>
    </row>
    <row r="401" spans="1:7" x14ac:dyDescent="0.25">
      <c r="E401" s="123"/>
    </row>
    <row r="402" spans="1:7" x14ac:dyDescent="0.25">
      <c r="E402" s="123"/>
    </row>
    <row r="403" spans="1:7" x14ac:dyDescent="0.25">
      <c r="E403" s="123"/>
    </row>
    <row r="404" spans="1:7" x14ac:dyDescent="0.25">
      <c r="E404" s="123"/>
    </row>
    <row r="405" spans="1:7" x14ac:dyDescent="0.25">
      <c r="E405" s="123"/>
    </row>
    <row r="406" spans="1:7" x14ac:dyDescent="0.25">
      <c r="E406" s="123"/>
    </row>
    <row r="407" spans="1:7" x14ac:dyDescent="0.25">
      <c r="E407" s="123"/>
    </row>
    <row r="408" spans="1:7" x14ac:dyDescent="0.25">
      <c r="E408" s="123"/>
    </row>
    <row r="409" spans="1:7" x14ac:dyDescent="0.25">
      <c r="E409" s="123"/>
    </row>
    <row r="410" spans="1:7" x14ac:dyDescent="0.25">
      <c r="E410" s="123"/>
    </row>
    <row r="411" spans="1:7" x14ac:dyDescent="0.25">
      <c r="E411" s="123"/>
    </row>
    <row r="412" spans="1:7" x14ac:dyDescent="0.25">
      <c r="E412" s="123"/>
    </row>
    <row r="413" spans="1:7" x14ac:dyDescent="0.25">
      <c r="A413" s="154"/>
      <c r="B413" s="154"/>
    </row>
    <row r="414" spans="1:7" x14ac:dyDescent="0.25">
      <c r="A414" s="153"/>
      <c r="B414" s="153"/>
      <c r="C414" s="174"/>
      <c r="D414" s="156"/>
      <c r="E414" s="157"/>
      <c r="F414" s="156"/>
      <c r="G414" s="158"/>
    </row>
    <row r="415" spans="1:7" x14ac:dyDescent="0.25">
      <c r="A415" s="159"/>
      <c r="B415" s="159"/>
      <c r="C415" s="173"/>
      <c r="D415" s="153"/>
      <c r="E415" s="160"/>
      <c r="F415" s="153"/>
      <c r="G415" s="153"/>
    </row>
    <row r="416" spans="1:7" x14ac:dyDescent="0.25">
      <c r="A416" s="153"/>
      <c r="B416" s="153"/>
      <c r="C416" s="173"/>
      <c r="D416" s="153"/>
      <c r="E416" s="160"/>
      <c r="F416" s="153"/>
      <c r="G416" s="153"/>
    </row>
    <row r="417" spans="1:7" x14ac:dyDescent="0.25">
      <c r="A417" s="153"/>
      <c r="B417" s="153"/>
      <c r="C417" s="173"/>
      <c r="D417" s="153"/>
      <c r="E417" s="160"/>
      <c r="F417" s="153"/>
      <c r="G417" s="153"/>
    </row>
    <row r="418" spans="1:7" x14ac:dyDescent="0.25">
      <c r="A418" s="153"/>
      <c r="B418" s="153"/>
      <c r="C418" s="173"/>
      <c r="D418" s="153"/>
      <c r="E418" s="160"/>
      <c r="F418" s="153"/>
      <c r="G418" s="153"/>
    </row>
    <row r="419" spans="1:7" x14ac:dyDescent="0.25">
      <c r="A419" s="153"/>
      <c r="B419" s="153"/>
      <c r="C419" s="173"/>
      <c r="D419" s="153"/>
      <c r="E419" s="160"/>
      <c r="F419" s="153"/>
      <c r="G419" s="153"/>
    </row>
    <row r="420" spans="1:7" x14ac:dyDescent="0.25">
      <c r="A420" s="153"/>
      <c r="B420" s="153"/>
      <c r="C420" s="173"/>
      <c r="D420" s="153"/>
      <c r="E420" s="160"/>
      <c r="F420" s="153"/>
      <c r="G420" s="153"/>
    </row>
    <row r="421" spans="1:7" x14ac:dyDescent="0.25">
      <c r="A421" s="153"/>
      <c r="B421" s="153"/>
      <c r="C421" s="173"/>
      <c r="D421" s="153"/>
      <c r="E421" s="160"/>
      <c r="F421" s="153"/>
      <c r="G421" s="153"/>
    </row>
    <row r="422" spans="1:7" x14ac:dyDescent="0.25">
      <c r="A422" s="153"/>
      <c r="B422" s="153"/>
      <c r="C422" s="173"/>
      <c r="D422" s="153"/>
      <c r="E422" s="160"/>
      <c r="F422" s="153"/>
      <c r="G422" s="153"/>
    </row>
    <row r="423" spans="1:7" x14ac:dyDescent="0.25">
      <c r="A423" s="153"/>
      <c r="B423" s="153"/>
      <c r="C423" s="173"/>
      <c r="D423" s="153"/>
      <c r="E423" s="160"/>
      <c r="F423" s="153"/>
      <c r="G423" s="153"/>
    </row>
    <row r="424" spans="1:7" x14ac:dyDescent="0.25">
      <c r="A424" s="153"/>
      <c r="B424" s="153"/>
      <c r="C424" s="173"/>
      <c r="D424" s="153"/>
      <c r="E424" s="160"/>
      <c r="F424" s="153"/>
      <c r="G424" s="153"/>
    </row>
    <row r="425" spans="1:7" x14ac:dyDescent="0.25">
      <c r="A425" s="153"/>
      <c r="B425" s="153"/>
      <c r="C425" s="173"/>
      <c r="D425" s="153"/>
      <c r="E425" s="160"/>
      <c r="F425" s="153"/>
      <c r="G425" s="153"/>
    </row>
    <row r="426" spans="1:7" x14ac:dyDescent="0.25">
      <c r="A426" s="153"/>
      <c r="B426" s="153"/>
      <c r="C426" s="173"/>
      <c r="D426" s="153"/>
      <c r="E426" s="160"/>
      <c r="F426" s="153"/>
      <c r="G426" s="153"/>
    </row>
    <row r="427" spans="1:7" x14ac:dyDescent="0.25">
      <c r="A427" s="153"/>
      <c r="B427" s="153"/>
      <c r="C427" s="173"/>
      <c r="D427" s="153"/>
      <c r="E427" s="160"/>
      <c r="F427" s="153"/>
      <c r="G427" s="153"/>
    </row>
  </sheetData>
  <mergeCells count="178">
    <mergeCell ref="C73:G73"/>
    <mergeCell ref="C50:G50"/>
    <mergeCell ref="C51:G51"/>
    <mergeCell ref="C52:G52"/>
    <mergeCell ref="C53:G53"/>
    <mergeCell ref="C123:G123"/>
    <mergeCell ref="C124:G124"/>
    <mergeCell ref="C125:G125"/>
    <mergeCell ref="C137:G137"/>
    <mergeCell ref="C74:G74"/>
    <mergeCell ref="C75:G75"/>
    <mergeCell ref="C76:G76"/>
    <mergeCell ref="C77:G77"/>
    <mergeCell ref="C78:G78"/>
    <mergeCell ref="C94:G94"/>
    <mergeCell ref="C96:G96"/>
    <mergeCell ref="C88:G88"/>
    <mergeCell ref="C90:G90"/>
    <mergeCell ref="C93:G93"/>
    <mergeCell ref="C95:G95"/>
    <mergeCell ref="C97:G97"/>
    <mergeCell ref="C99:G99"/>
    <mergeCell ref="C100:G100"/>
    <mergeCell ref="C98:G98"/>
    <mergeCell ref="C138:G138"/>
    <mergeCell ref="C139:G139"/>
    <mergeCell ref="C140:G140"/>
    <mergeCell ref="C141:G141"/>
    <mergeCell ref="C113:G113"/>
    <mergeCell ref="C114:G114"/>
    <mergeCell ref="C115:G115"/>
    <mergeCell ref="C116:G116"/>
    <mergeCell ref="C117:G117"/>
    <mergeCell ref="C118:G118"/>
    <mergeCell ref="C120:G120"/>
    <mergeCell ref="C121:G121"/>
    <mergeCell ref="C122:G122"/>
    <mergeCell ref="C197:G197"/>
    <mergeCell ref="C198:G198"/>
    <mergeCell ref="C199:G199"/>
    <mergeCell ref="C200:G200"/>
    <mergeCell ref="C201:G201"/>
    <mergeCell ref="C147:G147"/>
    <mergeCell ref="C148:G148"/>
    <mergeCell ref="C149:G149"/>
    <mergeCell ref="C150:G150"/>
    <mergeCell ref="C151:G151"/>
    <mergeCell ref="C192:G192"/>
    <mergeCell ref="C193:G193"/>
    <mergeCell ref="C194:G194"/>
    <mergeCell ref="C195:G195"/>
    <mergeCell ref="C196:G196"/>
    <mergeCell ref="C189:G189"/>
    <mergeCell ref="C190:G190"/>
    <mergeCell ref="C191:G191"/>
    <mergeCell ref="C142:G142"/>
    <mergeCell ref="C143:G143"/>
    <mergeCell ref="C144:G144"/>
    <mergeCell ref="C146:G146"/>
    <mergeCell ref="C173:G173"/>
    <mergeCell ref="C174:G174"/>
    <mergeCell ref="C175:G175"/>
    <mergeCell ref="C176:G176"/>
    <mergeCell ref="C177:G177"/>
    <mergeCell ref="C163:G163"/>
    <mergeCell ref="C164:G164"/>
    <mergeCell ref="C165:G165"/>
    <mergeCell ref="C166:G166"/>
    <mergeCell ref="C167:G167"/>
    <mergeCell ref="C168:G168"/>
    <mergeCell ref="C169:G169"/>
    <mergeCell ref="C170:G170"/>
    <mergeCell ref="C172:G172"/>
    <mergeCell ref="C222:G222"/>
    <mergeCell ref="C223:G223"/>
    <mergeCell ref="C224:G224"/>
    <mergeCell ref="C225:G225"/>
    <mergeCell ref="C235:G235"/>
    <mergeCell ref="C236:G236"/>
    <mergeCell ref="C237:G237"/>
    <mergeCell ref="C238:G238"/>
    <mergeCell ref="C213:G213"/>
    <mergeCell ref="C214:G214"/>
    <mergeCell ref="C215:G215"/>
    <mergeCell ref="C216:G216"/>
    <mergeCell ref="C217:G217"/>
    <mergeCell ref="C218:G218"/>
    <mergeCell ref="C219:G219"/>
    <mergeCell ref="C220:G220"/>
    <mergeCell ref="C221:G221"/>
    <mergeCell ref="C289:G289"/>
    <mergeCell ref="C290:G290"/>
    <mergeCell ref="C291:G291"/>
    <mergeCell ref="C243:G243"/>
    <mergeCell ref="C244:G244"/>
    <mergeCell ref="C245:G245"/>
    <mergeCell ref="C246:G246"/>
    <mergeCell ref="C247:G247"/>
    <mergeCell ref="C264:G264"/>
    <mergeCell ref="C265:G265"/>
    <mergeCell ref="C266:G266"/>
    <mergeCell ref="C267:G267"/>
    <mergeCell ref="C268:G268"/>
    <mergeCell ref="C26:G26"/>
    <mergeCell ref="C39:G39"/>
    <mergeCell ref="C40:G40"/>
    <mergeCell ref="C41:G41"/>
    <mergeCell ref="C42:G42"/>
    <mergeCell ref="C43:G43"/>
    <mergeCell ref="C44:G44"/>
    <mergeCell ref="C45:G45"/>
    <mergeCell ref="C46:G46"/>
    <mergeCell ref="A1:G1"/>
    <mergeCell ref="A3:B3"/>
    <mergeCell ref="A4:B4"/>
    <mergeCell ref="E4:G4"/>
    <mergeCell ref="C21:G21"/>
    <mergeCell ref="C22:G22"/>
    <mergeCell ref="C23:G23"/>
    <mergeCell ref="C24:G24"/>
    <mergeCell ref="C25:G25"/>
    <mergeCell ref="C12:G12"/>
    <mergeCell ref="C13:G13"/>
    <mergeCell ref="C14:G14"/>
    <mergeCell ref="C15:G15"/>
    <mergeCell ref="C16:G16"/>
    <mergeCell ref="C17:G17"/>
    <mergeCell ref="C18:G18"/>
    <mergeCell ref="C19:G19"/>
    <mergeCell ref="C3:G3"/>
    <mergeCell ref="C306:G306"/>
    <mergeCell ref="C307:G307"/>
    <mergeCell ref="C308:G308"/>
    <mergeCell ref="C309:G309"/>
    <mergeCell ref="C310:G310"/>
    <mergeCell ref="C312:G312"/>
    <mergeCell ref="C48:G48"/>
    <mergeCell ref="C49:G49"/>
    <mergeCell ref="C66:G66"/>
    <mergeCell ref="C67:G67"/>
    <mergeCell ref="C68:G68"/>
    <mergeCell ref="C69:G69"/>
    <mergeCell ref="C70:G70"/>
    <mergeCell ref="C71:G71"/>
    <mergeCell ref="C72:G72"/>
    <mergeCell ref="C239:G239"/>
    <mergeCell ref="C240:G240"/>
    <mergeCell ref="C241:G241"/>
    <mergeCell ref="C242:G242"/>
    <mergeCell ref="C89:G89"/>
    <mergeCell ref="C91:G91"/>
    <mergeCell ref="C92:G92"/>
    <mergeCell ref="C287:G287"/>
    <mergeCell ref="C288:G288"/>
    <mergeCell ref="C313:G313"/>
    <mergeCell ref="C314:G314"/>
    <mergeCell ref="C315:G315"/>
    <mergeCell ref="C316:G316"/>
    <mergeCell ref="C317:G317"/>
    <mergeCell ref="C111:G111"/>
    <mergeCell ref="C112:G112"/>
    <mergeCell ref="C280:G280"/>
    <mergeCell ref="C281:G281"/>
    <mergeCell ref="C282:G282"/>
    <mergeCell ref="C283:G283"/>
    <mergeCell ref="C284:G284"/>
    <mergeCell ref="C285:G285"/>
    <mergeCell ref="C286:G286"/>
    <mergeCell ref="C292:G292"/>
    <mergeCell ref="C258:G258"/>
    <mergeCell ref="C259:G259"/>
    <mergeCell ref="C260:G260"/>
    <mergeCell ref="C261:G261"/>
    <mergeCell ref="C262:G262"/>
    <mergeCell ref="C263:G263"/>
    <mergeCell ref="C303:G303"/>
    <mergeCell ref="C304:G304"/>
    <mergeCell ref="C305:G305"/>
  </mergeCells>
  <printOptions gridLinesSet="0"/>
  <pageMargins left="0.59055118110236227" right="0.39370078740157483" top="0.19685039370078741" bottom="0.19685039370078741" header="0" footer="0.19685039370078741"/>
  <pageSetup paperSize="9" orientation="portrait" r:id="rId1"/>
  <headerFooter alignWithMargins="0">
    <oddFooter>Stránka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31EF32B5FB6A04BADAC0E4E95C8C92C" ma:contentTypeVersion="8" ma:contentTypeDescription="Vytvoří nový dokument" ma:contentTypeScope="" ma:versionID="50669cf6912836a2024c97d66cc156a8">
  <xsd:schema xmlns:xsd="http://www.w3.org/2001/XMLSchema" xmlns:xs="http://www.w3.org/2001/XMLSchema" xmlns:p="http://schemas.microsoft.com/office/2006/metadata/properties" xmlns:ns2="418cac96-fec9-40a4-8bc5-7f52a5c525b0" xmlns:ns3="ceebd3b4-5a2c-486e-8a92-9bd637ffb312" targetNamespace="http://schemas.microsoft.com/office/2006/metadata/properties" ma:root="true" ma:fieldsID="792f03188e84a98f97116e93b5f1fe90" ns2:_="" ns3:_="">
    <xsd:import namespace="418cac96-fec9-40a4-8bc5-7f52a5c525b0"/>
    <xsd:import namespace="ceebd3b4-5a2c-486e-8a92-9bd637ffb31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8cac96-fec9-40a4-8bc5-7f52a5c525b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Značky obrázků" ma:readOnly="false" ma:fieldId="{5cf76f15-5ced-4ddc-b409-7134ff3c332f}" ma:taxonomyMulti="true" ma:sspId="00968d64-1f8e-441e-963a-d9e2b804888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ebd3b4-5a2c-486e-8a92-9bd637ffb312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e96a4ebe-47b3-473d-b803-0a4cb0b025d9}" ma:internalName="TaxCatchAll" ma:showField="CatchAllData" ma:web="ceebd3b4-5a2c-486e-8a92-9bd637ffb31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eebd3b4-5a2c-486e-8a92-9bd637ffb312" xsi:nil="true"/>
    <lcf76f155ced4ddcb4097134ff3c332f xmlns="418cac96-fec9-40a4-8bc5-7f52a5c525b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759C994-36EC-498E-90FB-6097A2B10E3D}"/>
</file>

<file path=customXml/itemProps2.xml><?xml version="1.0" encoding="utf-8"?>
<ds:datastoreItem xmlns:ds="http://schemas.openxmlformats.org/officeDocument/2006/customXml" ds:itemID="{A5FAC9A0-CACB-4D95-931E-334FA9C8CF11}"/>
</file>

<file path=customXml/itemProps3.xml><?xml version="1.0" encoding="utf-8"?>
<ds:datastoreItem xmlns:ds="http://schemas.openxmlformats.org/officeDocument/2006/customXml" ds:itemID="{61B75F39-09D3-45C2-BC77-17F43A3B93A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35</vt:i4>
      </vt:variant>
    </vt:vector>
  </HeadingPairs>
  <TitlesOfParts>
    <vt:vector size="38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</dc:creator>
  <cp:lastModifiedBy>anonym</cp:lastModifiedBy>
  <cp:lastPrinted>2021-08-03T09:23:13Z</cp:lastPrinted>
  <dcterms:created xsi:type="dcterms:W3CDTF">2021-07-13T07:35:48Z</dcterms:created>
  <dcterms:modified xsi:type="dcterms:W3CDTF">2022-11-15T08:25:39Z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0x010100A31EF32B5FB6A04BADAC0E4E95C8C92C</vt:lpwstr>
  </property>
</Properties>
</file>